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D:\Data-Insight\analysis\"/>
    </mc:Choice>
  </mc:AlternateContent>
  <xr:revisionPtr revIDLastSave="0" documentId="13_ncr:1_{835F73C1-38D8-4F83-AE2C-F4B00A81E3F3}" xr6:coauthVersionLast="45" xr6:coauthVersionMax="45" xr10:uidLastSave="{00000000-0000-0000-0000-000000000000}"/>
  <bookViews>
    <workbookView xWindow="20370" yWindow="-120" windowWidth="29040" windowHeight="15840" activeTab="4" xr2:uid="{00000000-000D-0000-FFFF-FFFF00000000}"/>
  </bookViews>
  <sheets>
    <sheet name="One Proportion" sheetId="1" r:id="rId1"/>
    <sheet name="Two Proportions -- Baseball" sheetId="2" r:id="rId2"/>
    <sheet name="Base Chi^2 Test of Independ" sheetId="3" r:id="rId3"/>
    <sheet name="Basket Chi^2 Test of Independ" sheetId="4" r:id="rId4"/>
    <sheet name="Birth Data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8" i="4" l="1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H30" i="4"/>
  <c r="G30" i="4"/>
  <c r="F30" i="4"/>
  <c r="E30" i="4"/>
  <c r="S29" i="4"/>
  <c r="R29" i="4"/>
  <c r="Q29" i="4"/>
  <c r="P29" i="4"/>
  <c r="H29" i="4"/>
  <c r="G29" i="4"/>
  <c r="F29" i="4"/>
  <c r="E29" i="4"/>
  <c r="S28" i="4"/>
  <c r="R28" i="4"/>
  <c r="Q28" i="4"/>
  <c r="P28" i="4"/>
  <c r="O28" i="4"/>
  <c r="N28" i="4"/>
  <c r="T28" i="4" s="1"/>
  <c r="H28" i="4"/>
  <c r="G28" i="4"/>
  <c r="F28" i="4"/>
  <c r="E28" i="4"/>
  <c r="S27" i="4"/>
  <c r="R27" i="4"/>
  <c r="Q27" i="4"/>
  <c r="P27" i="4"/>
  <c r="H27" i="4"/>
  <c r="G27" i="4"/>
  <c r="F27" i="4"/>
  <c r="E27" i="4"/>
  <c r="S26" i="4"/>
  <c r="R26" i="4"/>
  <c r="Q26" i="4"/>
  <c r="P26" i="4"/>
  <c r="O26" i="4"/>
  <c r="N26" i="4"/>
  <c r="T26" i="4" s="1"/>
  <c r="S25" i="4"/>
  <c r="R25" i="4"/>
  <c r="Q25" i="4"/>
  <c r="P25" i="4"/>
  <c r="S24" i="4"/>
  <c r="R24" i="4"/>
  <c r="Q24" i="4"/>
  <c r="P24" i="4"/>
  <c r="O24" i="4"/>
  <c r="T24" i="4" s="1"/>
  <c r="N24" i="4"/>
  <c r="S23" i="4"/>
  <c r="R23" i="4"/>
  <c r="Q23" i="4"/>
  <c r="P23" i="4"/>
  <c r="S22" i="4"/>
  <c r="R22" i="4"/>
  <c r="Q22" i="4"/>
  <c r="P22" i="4"/>
  <c r="T22" i="4" s="1"/>
  <c r="O22" i="4"/>
  <c r="N22" i="4"/>
  <c r="E22" i="4"/>
  <c r="S21" i="4"/>
  <c r="R21" i="4"/>
  <c r="Q21" i="4"/>
  <c r="P21" i="4"/>
  <c r="S20" i="4"/>
  <c r="R20" i="4"/>
  <c r="Q20" i="4"/>
  <c r="P20" i="4"/>
  <c r="T20" i="4" s="1"/>
  <c r="O20" i="4"/>
  <c r="N20" i="4"/>
  <c r="S19" i="4"/>
  <c r="R19" i="4"/>
  <c r="Q19" i="4"/>
  <c r="P19" i="4"/>
  <c r="S18" i="4"/>
  <c r="R18" i="4"/>
  <c r="Q18" i="4"/>
  <c r="P18" i="4"/>
  <c r="O18" i="4"/>
  <c r="N18" i="4"/>
  <c r="T18" i="4" s="1"/>
  <c r="I18" i="4"/>
  <c r="T30" i="4" s="1"/>
  <c r="H18" i="4"/>
  <c r="S30" i="4" s="1"/>
  <c r="G18" i="4"/>
  <c r="R30" i="4" s="1"/>
  <c r="F18" i="4"/>
  <c r="Q30" i="4" s="1"/>
  <c r="E18" i="4"/>
  <c r="P30" i="4" s="1"/>
  <c r="D18" i="4"/>
  <c r="O30" i="4" s="1"/>
  <c r="C18" i="4"/>
  <c r="N30" i="4" s="1"/>
  <c r="S17" i="4"/>
  <c r="R17" i="4"/>
  <c r="Q17" i="4"/>
  <c r="P17" i="4"/>
  <c r="N17" i="4"/>
  <c r="C32" i="4" s="1"/>
  <c r="I17" i="4"/>
  <c r="O29" i="4" s="1"/>
  <c r="D38" i="4" s="1"/>
  <c r="S16" i="4"/>
  <c r="R16" i="4"/>
  <c r="Q16" i="4"/>
  <c r="P16" i="4"/>
  <c r="O16" i="4"/>
  <c r="N16" i="4"/>
  <c r="T16" i="4" s="1"/>
  <c r="I16" i="4"/>
  <c r="O27" i="4" s="1"/>
  <c r="D37" i="4" s="1"/>
  <c r="S15" i="4"/>
  <c r="R15" i="4"/>
  <c r="Q15" i="4"/>
  <c r="P15" i="4"/>
  <c r="I15" i="4"/>
  <c r="O25" i="4" s="1"/>
  <c r="D36" i="4" s="1"/>
  <c r="S14" i="4"/>
  <c r="R14" i="4"/>
  <c r="Q14" i="4"/>
  <c r="P14" i="4"/>
  <c r="O14" i="4"/>
  <c r="N14" i="4"/>
  <c r="T14" i="4" s="1"/>
  <c r="I14" i="4"/>
  <c r="O23" i="4" s="1"/>
  <c r="D35" i="4" s="1"/>
  <c r="S13" i="4"/>
  <c r="R13" i="4"/>
  <c r="Q13" i="4"/>
  <c r="P13" i="4"/>
  <c r="I13" i="4"/>
  <c r="O21" i="4" s="1"/>
  <c r="D34" i="4" s="1"/>
  <c r="S12" i="4"/>
  <c r="R12" i="4"/>
  <c r="Q12" i="4"/>
  <c r="P12" i="4"/>
  <c r="T12" i="4" s="1"/>
  <c r="O12" i="4"/>
  <c r="N12" i="4"/>
  <c r="I12" i="4"/>
  <c r="O19" i="4" s="1"/>
  <c r="D33" i="4" s="1"/>
  <c r="S11" i="4"/>
  <c r="R11" i="4"/>
  <c r="Q11" i="4"/>
  <c r="P11" i="4"/>
  <c r="O11" i="4"/>
  <c r="D29" i="4" s="1"/>
  <c r="I11" i="4"/>
  <c r="O17" i="4" s="1"/>
  <c r="D32" i="4" s="1"/>
  <c r="S10" i="4"/>
  <c r="R10" i="4"/>
  <c r="Q10" i="4"/>
  <c r="P10" i="4"/>
  <c r="O10" i="4"/>
  <c r="N10" i="4"/>
  <c r="T10" i="4" s="1"/>
  <c r="I10" i="4"/>
  <c r="O15" i="4" s="1"/>
  <c r="D31" i="4" s="1"/>
  <c r="S9" i="4"/>
  <c r="R9" i="4"/>
  <c r="Q9" i="4"/>
  <c r="P9" i="4"/>
  <c r="I9" i="4"/>
  <c r="O13" i="4" s="1"/>
  <c r="D30" i="4" s="1"/>
  <c r="S8" i="4"/>
  <c r="R8" i="4"/>
  <c r="Q8" i="4"/>
  <c r="P8" i="4"/>
  <c r="O8" i="4"/>
  <c r="N8" i="4"/>
  <c r="T8" i="4" s="1"/>
  <c r="I8" i="4"/>
  <c r="N11" i="4" s="1"/>
  <c r="C29" i="4" s="1"/>
  <c r="S7" i="4"/>
  <c r="R7" i="4"/>
  <c r="Q7" i="4"/>
  <c r="P7" i="4"/>
  <c r="I7" i="4"/>
  <c r="N9" i="4" s="1"/>
  <c r="C28" i="4" s="1"/>
  <c r="S6" i="4"/>
  <c r="R6" i="4"/>
  <c r="Q6" i="4"/>
  <c r="P6" i="4"/>
  <c r="O6" i="4"/>
  <c r="N6" i="4"/>
  <c r="T6" i="4" s="1"/>
  <c r="I6" i="4"/>
  <c r="O7" i="4" s="1"/>
  <c r="D27" i="4" s="1"/>
  <c r="K28" i="3"/>
  <c r="J28" i="3"/>
  <c r="L28" i="3" s="1"/>
  <c r="K26" i="3"/>
  <c r="J26" i="3"/>
  <c r="L26" i="3" s="1"/>
  <c r="K24" i="3"/>
  <c r="J24" i="3"/>
  <c r="L24" i="3" s="1"/>
  <c r="K22" i="3"/>
  <c r="J22" i="3"/>
  <c r="C22" i="3"/>
  <c r="K20" i="3"/>
  <c r="J20" i="3"/>
  <c r="K18" i="3"/>
  <c r="J18" i="3"/>
  <c r="E18" i="3"/>
  <c r="L30" i="3" s="1"/>
  <c r="D18" i="3"/>
  <c r="K30" i="3" s="1"/>
  <c r="C18" i="3"/>
  <c r="J30" i="3" s="1"/>
  <c r="E17" i="3"/>
  <c r="K16" i="3"/>
  <c r="J16" i="3"/>
  <c r="E16" i="3"/>
  <c r="E15" i="3"/>
  <c r="K14" i="3"/>
  <c r="J14" i="3"/>
  <c r="E14" i="3"/>
  <c r="E13" i="3"/>
  <c r="K12" i="3"/>
  <c r="J12" i="3"/>
  <c r="E12" i="3"/>
  <c r="E11" i="3"/>
  <c r="K10" i="3"/>
  <c r="J10" i="3"/>
  <c r="E10" i="3"/>
  <c r="E9" i="3"/>
  <c r="K8" i="3"/>
  <c r="J8" i="3"/>
  <c r="E8" i="3"/>
  <c r="E7" i="3"/>
  <c r="K6" i="3"/>
  <c r="J6" i="3"/>
  <c r="E6" i="3"/>
  <c r="D16" i="2"/>
  <c r="F6" i="2" s="1"/>
  <c r="B16" i="2"/>
  <c r="C9" i="2"/>
  <c r="F16" i="2" s="1"/>
  <c r="HA6" i="2"/>
  <c r="F5" i="2"/>
  <c r="F4" i="2"/>
  <c r="D15" i="1"/>
  <c r="D12" i="1"/>
  <c r="B12" i="1"/>
  <c r="F12" i="1" s="1"/>
  <c r="F7" i="1"/>
  <c r="E7" i="1"/>
  <c r="HA6" i="1"/>
  <c r="F4" i="1"/>
  <c r="E4" i="1"/>
  <c r="J9" i="3" l="1"/>
  <c r="C27" i="3" s="1"/>
  <c r="K17" i="3"/>
  <c r="D31" i="3" s="1"/>
  <c r="K29" i="3"/>
  <c r="D37" i="3" s="1"/>
  <c r="K11" i="3"/>
  <c r="D28" i="3" s="1"/>
  <c r="J15" i="3"/>
  <c r="C30" i="3" s="1"/>
  <c r="K19" i="3"/>
  <c r="D32" i="3" s="1"/>
  <c r="K23" i="3"/>
  <c r="D34" i="3" s="1"/>
  <c r="L6" i="3"/>
  <c r="L10" i="3"/>
  <c r="L16" i="3"/>
  <c r="L20" i="3"/>
  <c r="K7" i="3"/>
  <c r="D26" i="3" s="1"/>
  <c r="J7" i="3"/>
  <c r="C26" i="3" s="1"/>
  <c r="K13" i="3"/>
  <c r="D29" i="3" s="1"/>
  <c r="L12" i="3"/>
  <c r="L14" i="3"/>
  <c r="K27" i="3"/>
  <c r="D36" i="3" s="1"/>
  <c r="L18" i="3"/>
  <c r="J23" i="3"/>
  <c r="C34" i="3" s="1"/>
  <c r="K9" i="3"/>
  <c r="D27" i="3" s="1"/>
  <c r="L8" i="3"/>
  <c r="K15" i="3"/>
  <c r="D30" i="3" s="1"/>
  <c r="J17" i="3"/>
  <c r="C31" i="3" s="1"/>
  <c r="J21" i="3"/>
  <c r="C33" i="3" s="1"/>
  <c r="K25" i="3"/>
  <c r="D35" i="3" s="1"/>
  <c r="L22" i="3"/>
  <c r="J27" i="3"/>
  <c r="C36" i="3" s="1"/>
  <c r="C21" i="2"/>
  <c r="B21" i="2"/>
  <c r="B17" i="1"/>
  <c r="C17" i="1" s="1"/>
  <c r="F7" i="2"/>
  <c r="E16" i="2"/>
  <c r="D21" i="2" s="1"/>
  <c r="J13" i="3"/>
  <c r="C29" i="3" s="1"/>
  <c r="K21" i="3"/>
  <c r="D33" i="3" s="1"/>
  <c r="J25" i="3"/>
  <c r="C35" i="3" s="1"/>
  <c r="J29" i="3"/>
  <c r="C37" i="3" s="1"/>
  <c r="N7" i="4"/>
  <c r="C27" i="4" s="1"/>
  <c r="O9" i="4"/>
  <c r="D28" i="4" s="1"/>
  <c r="N15" i="4"/>
  <c r="C31" i="4" s="1"/>
  <c r="N21" i="4"/>
  <c r="C34" i="4" s="1"/>
  <c r="N23" i="4"/>
  <c r="C35" i="4" s="1"/>
  <c r="N27" i="4"/>
  <c r="C37" i="4" s="1"/>
  <c r="E12" i="1"/>
  <c r="E17" i="1" s="1"/>
  <c r="J11" i="3"/>
  <c r="C28" i="3" s="1"/>
  <c r="N13" i="4"/>
  <c r="C30" i="4" s="1"/>
  <c r="N25" i="4"/>
  <c r="C36" i="4" s="1"/>
  <c r="N29" i="4"/>
  <c r="C38" i="4" s="1"/>
  <c r="J19" i="3"/>
  <c r="C32" i="3" s="1"/>
  <c r="N19" i="4"/>
  <c r="C33" i="4" s="1"/>
  <c r="B22" i="3" l="1"/>
  <c r="D22" i="3" s="1"/>
  <c r="D22" i="4"/>
  <c r="F22" i="4" s="1"/>
  <c r="D17" i="1"/>
  <c r="E21" i="2"/>
</calcChain>
</file>

<file path=xl/sharedStrings.xml><?xml version="1.0" encoding="utf-8"?>
<sst xmlns="http://schemas.openxmlformats.org/spreadsheetml/2006/main" count="337" uniqueCount="93">
  <si>
    <t>One Sample z-Test for a Proportion</t>
  </si>
  <si>
    <t>Greater Than</t>
  </si>
  <si>
    <t>Please Enter Data in Blue Cells</t>
  </si>
  <si>
    <t>Less Than</t>
  </si>
  <si>
    <t>Inputs</t>
  </si>
  <si>
    <t>Hypothesis Test Requirements (Both ≥ 10?)</t>
  </si>
  <si>
    <t>Not Equal To</t>
  </si>
  <si>
    <t>x</t>
  </si>
  <si>
    <t>n</t>
  </si>
  <si>
    <t>Confidence Level</t>
  </si>
  <si>
    <t>Confidence Interval Requirements (Both ≥ 10?)</t>
  </si>
  <si>
    <t>Null Hypothesis</t>
  </si>
  <si>
    <t>Type of Test</t>
  </si>
  <si>
    <t>Descriptive Statistics</t>
  </si>
  <si>
    <t>p-hat</t>
  </si>
  <si>
    <t>Standard Deviation of Confidence Interval</t>
  </si>
  <si>
    <t>Standard Deviation of Hypothesis Test</t>
  </si>
  <si>
    <t>One-Proportion z-test</t>
  </si>
  <si>
    <r>
      <t>Null Hypothesis:   H</t>
    </r>
    <r>
      <rPr>
        <vertAlign val="subscript"/>
        <sz val="11"/>
        <color rgb="FF000000"/>
        <rFont val="Calibri"/>
      </rPr>
      <t>0</t>
    </r>
    <r>
      <rPr>
        <sz val="11"/>
        <color rgb="FF000000"/>
        <rFont val="Calibri"/>
      </rPr>
      <t xml:space="preserve">:  p = </t>
    </r>
  </si>
  <si>
    <t>z</t>
  </si>
  <si>
    <t>P-value</t>
  </si>
  <si>
    <t xml:space="preserve">Confidence Interval </t>
  </si>
  <si>
    <t>Two Sample z-Test for Proportions</t>
  </si>
  <si>
    <r>
      <t>p</t>
    </r>
    <r>
      <rPr>
        <vertAlign val="subscript"/>
        <sz val="11"/>
        <color rgb="FF000000"/>
        <rFont val="Calibri"/>
      </rPr>
      <t>1</t>
    </r>
    <r>
      <rPr>
        <sz val="11"/>
        <color rgb="FF000000"/>
        <rFont val="Calibri"/>
      </rPr>
      <t xml:space="preserve"> &gt; p</t>
    </r>
    <r>
      <rPr>
        <vertAlign val="subscript"/>
        <sz val="11"/>
        <color rgb="FF000000"/>
        <rFont val="Calibri"/>
      </rPr>
      <t>2</t>
    </r>
  </si>
  <si>
    <r>
      <t>p</t>
    </r>
    <r>
      <rPr>
        <vertAlign val="subscript"/>
        <sz val="11"/>
        <color rgb="FF000000"/>
        <rFont val="Calibri"/>
      </rPr>
      <t>1</t>
    </r>
    <r>
      <rPr>
        <sz val="11"/>
        <color rgb="FF000000"/>
        <rFont val="Calibri"/>
      </rPr>
      <t xml:space="preserve"> &lt; p</t>
    </r>
    <r>
      <rPr>
        <vertAlign val="subscript"/>
        <sz val="11"/>
        <color rgb="FF000000"/>
        <rFont val="Calibri"/>
      </rPr>
      <t>2</t>
    </r>
  </si>
  <si>
    <t>Check Requirements (all ≥ 10?)</t>
  </si>
  <si>
    <r>
      <t>p</t>
    </r>
    <r>
      <rPr>
        <vertAlign val="subscript"/>
        <sz val="11"/>
        <color rgb="FF000000"/>
        <rFont val="Calibri"/>
      </rPr>
      <t xml:space="preserve">1 </t>
    </r>
    <r>
      <rPr>
        <sz val="11"/>
        <color rgb="FF000000"/>
        <rFont val="Calibri"/>
      </rPr>
      <t>≠ p</t>
    </r>
    <r>
      <rPr>
        <vertAlign val="subscript"/>
        <sz val="11"/>
        <color rgb="FF000000"/>
        <rFont val="Calibri"/>
      </rPr>
      <t>2</t>
    </r>
  </si>
  <si>
    <t>Group 1 Observed</t>
  </si>
  <si>
    <t>First Sample</t>
  </si>
  <si>
    <t>Group 1 Count</t>
  </si>
  <si>
    <t>Group 2 Observed</t>
  </si>
  <si>
    <t>Second Sample</t>
  </si>
  <si>
    <t>Group 2 Count</t>
  </si>
  <si>
    <t>Pooled p-hat</t>
  </si>
  <si>
    <t>p1 ≠ p2</t>
  </si>
  <si>
    <r>
      <t>p-hat</t>
    </r>
    <r>
      <rPr>
        <b/>
        <vertAlign val="subscript"/>
        <sz val="12"/>
        <color rgb="FF000000"/>
        <rFont val="Calibri"/>
      </rPr>
      <t>1</t>
    </r>
  </si>
  <si>
    <r>
      <t>p-hat</t>
    </r>
    <r>
      <rPr>
        <b/>
        <vertAlign val="subscript"/>
        <sz val="11"/>
        <color rgb="FF000000"/>
        <rFont val="Calibri"/>
      </rPr>
      <t>2</t>
    </r>
  </si>
  <si>
    <t>Two-Proportion z-test</t>
  </si>
  <si>
    <r>
      <t>Null Hypothesis:   H</t>
    </r>
    <r>
      <rPr>
        <vertAlign val="subscript"/>
        <sz val="11"/>
        <color rgb="FF000000"/>
        <rFont val="Calibri"/>
      </rPr>
      <t>0</t>
    </r>
    <r>
      <rPr>
        <sz val="11"/>
        <color rgb="FF000000"/>
        <rFont val="Calibri"/>
      </rPr>
      <t>:  p</t>
    </r>
    <r>
      <rPr>
        <vertAlign val="subscript"/>
        <sz val="11"/>
        <color rgb="FF000000"/>
        <rFont val="Calibri"/>
      </rPr>
      <t>1</t>
    </r>
    <r>
      <rPr>
        <sz val="11"/>
        <color rgb="FF000000"/>
        <rFont val="Calibri"/>
      </rPr>
      <t xml:space="preserve"> = p</t>
    </r>
    <r>
      <rPr>
        <vertAlign val="subscript"/>
        <sz val="11"/>
        <color rgb="FF000000"/>
        <rFont val="Calibri"/>
      </rPr>
      <t>2</t>
    </r>
  </si>
  <si>
    <r>
      <t>Confidence Interval  for p</t>
    </r>
    <r>
      <rPr>
        <b/>
        <vertAlign val="subscript"/>
        <sz val="11"/>
        <color rgb="FF000000"/>
        <rFont val="Calibri"/>
      </rPr>
      <t>1</t>
    </r>
    <r>
      <rPr>
        <b/>
        <sz val="11"/>
        <color rgb="FF000000"/>
        <rFont val="Calibri"/>
      </rPr>
      <t xml:space="preserve"> - p</t>
    </r>
    <r>
      <rPr>
        <b/>
        <vertAlign val="subscript"/>
        <sz val="11"/>
        <color rgb="FF000000"/>
        <rFont val="Calibri"/>
      </rPr>
      <t>2</t>
    </r>
    <r>
      <rPr>
        <b/>
        <sz val="11"/>
        <color rgb="FF000000"/>
        <rFont val="Calibri"/>
      </rPr>
      <t xml:space="preserve"> </t>
    </r>
  </si>
  <si>
    <t>Chi-Square Test</t>
  </si>
  <si>
    <t>Input Observed Counts</t>
  </si>
  <si>
    <t>US</t>
  </si>
  <si>
    <t>Baseball</t>
  </si>
  <si>
    <t>Totals</t>
  </si>
  <si>
    <t>Group 1</t>
  </si>
  <si>
    <t>Group 2</t>
  </si>
  <si>
    <t>Group 3</t>
  </si>
  <si>
    <t>Group 4</t>
  </si>
  <si>
    <t>Group 5</t>
  </si>
  <si>
    <t>Group 6</t>
  </si>
  <si>
    <t>Total</t>
  </si>
  <si>
    <t>Jan</t>
  </si>
  <si>
    <t>Count</t>
  </si>
  <si>
    <t>Feb</t>
  </si>
  <si>
    <t>Expected Count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</si>
  <si>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</si>
  <si>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</si>
  <si>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</si>
  <si>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</si>
  <si>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</si>
  <si>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</si>
  <si>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</si>
  <si>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</si>
  <si>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</si>
  <si>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</si>
  <si>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Chi Square Test</t>
  </si>
  <si>
    <t>Test Statistic</t>
  </si>
  <si>
    <t>df</t>
  </si>
  <si>
    <t>Pearson Chi-Square</t>
  </si>
  <si>
    <t>Pearson Residuals</t>
  </si>
  <si>
    <t>Basketball</t>
  </si>
  <si>
    <t>Group</t>
  </si>
  <si>
    <t>Month Name</t>
  </si>
  <si>
    <t>Births</t>
  </si>
  <si>
    <t>% of Total Births</t>
  </si>
  <si>
    <t>baseball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</si>
  <si>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</si>
  <si>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</si>
  <si>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</si>
  <si>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</si>
  <si>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</si>
  <si>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</si>
  <si>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</si>
  <si>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</si>
  <si>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</si>
  <si>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</si>
  <si>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</si>
  <si>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basketball</t>
  </si>
  <si>
    <t>football</t>
  </si>
  <si>
    <t>hockey</t>
  </si>
  <si>
    <t>us</t>
  </si>
  <si>
    <t>Pearson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</si>
</sst>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8">
    <font>
      <sz val="11"/>
      <color rgb="FF000000"/>
      <name val="Calibri"/>
    </font>
    <font>
      <b/>
      <sz val="20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color theme="1"/>
      <name val="Calibri"/>
    </font>
    <font>
      <vertAlign val="subscript"/>
      <sz val="11"/>
      <color rgb="FF000000"/>
      <name val="Calibri"/>
    </font>
    <font>
      <b/>
      <vertAlign val="subscript"/>
      <sz val="12"/>
      <color rgb="FF000000"/>
      <name val="Calibri"/>
    </font>
    <font>
      <b/>
      <vertAlign val="subscript"/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</fills>
  <borders count="8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3C3C3C"/>
      </left>
      <right/>
      <top style="medium">
        <color rgb="FF3C3C3C"/>
      </top>
      <bottom style="thin">
        <color rgb="FF3C3C3C"/>
      </bottom>
      <diagonal/>
    </border>
    <border>
      <left/>
      <right style="medium">
        <color rgb="FF3C3C3C"/>
      </right>
      <top style="medium">
        <color rgb="FF3C3C3C"/>
      </top>
      <bottom style="thin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medium">
        <color rgb="FF3C3C3C"/>
      </right>
      <top style="thin">
        <color rgb="FF3C3C3C"/>
      </top>
      <bottom style="thin">
        <color rgb="FF3C3C3C"/>
      </bottom>
      <diagonal/>
    </border>
    <border>
      <left style="medium">
        <color rgb="FF3C3C3C"/>
      </left>
      <right style="thin">
        <color rgb="FF3C3C3C"/>
      </right>
      <top style="medium">
        <color rgb="FF3C3C3C"/>
      </top>
      <bottom style="medium">
        <color rgb="FF3C3C3C"/>
      </bottom>
      <diagonal/>
    </border>
    <border>
      <left style="thin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3C3C3C"/>
      </right>
      <top style="medium">
        <color rgb="FF3C3C3C"/>
      </top>
      <bottom style="thin">
        <color rgb="FF3C3C3C"/>
      </bottom>
      <diagonal/>
    </border>
    <border>
      <left style="thin">
        <color rgb="FF3C3C3C"/>
      </left>
      <right style="medium">
        <color rgb="FF3C3C3C"/>
      </right>
      <top style="medium">
        <color rgb="FF3C3C3C"/>
      </top>
      <bottom style="thin">
        <color rgb="FF3C3C3C"/>
      </bottom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3C3C3C"/>
      </right>
      <top style="thin">
        <color rgb="FF3C3C3C"/>
      </top>
      <bottom style="medium">
        <color rgb="FF3C3C3C"/>
      </bottom>
      <diagonal/>
    </border>
    <border>
      <left style="thin">
        <color rgb="FF3C3C3C"/>
      </left>
      <right style="medium">
        <color rgb="FF3C3C3C"/>
      </right>
      <top style="thin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/>
      <right style="thin">
        <color rgb="FF3C3C3C"/>
      </right>
      <top style="medium">
        <color rgb="FF3C3C3C"/>
      </top>
      <bottom/>
      <diagonal/>
    </border>
    <border>
      <left style="thin">
        <color rgb="FF3C3C3C"/>
      </left>
      <right style="thin">
        <color rgb="FF3C3C3C"/>
      </right>
      <top style="medium">
        <color rgb="FF3C3C3C"/>
      </top>
      <bottom/>
      <diagonal/>
    </border>
    <border>
      <left style="thin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/>
      <right/>
      <top/>
      <bottom/>
      <diagonal/>
    </border>
    <border>
      <left style="medium">
        <color rgb="FF3C3C3C"/>
      </left>
      <right/>
      <top style="thin">
        <color rgb="FF3C3C3C"/>
      </top>
      <bottom style="medium">
        <color rgb="FF3C3C3C"/>
      </bottom>
      <diagonal/>
    </border>
    <border>
      <left/>
      <right style="thin">
        <color rgb="FF3C3C3C"/>
      </right>
      <top style="thin">
        <color rgb="FF3C3C3C"/>
      </top>
      <bottom style="medium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rgb="FF3C3C3C"/>
      </bottom>
      <diagonal/>
    </border>
    <border>
      <left style="thin">
        <color rgb="FF3C3C3C"/>
      </left>
      <right/>
      <top style="thin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thin">
        <color rgb="FF3C3C3C"/>
      </bottom>
      <diagonal/>
    </border>
    <border>
      <left style="medium">
        <color rgb="FF3C3C3C"/>
      </left>
      <right/>
      <top style="thin">
        <color rgb="FF3C3C3C"/>
      </top>
      <bottom style="thin">
        <color rgb="FF3C3C3C"/>
      </bottom>
      <diagonal/>
    </border>
    <border>
      <left/>
      <right/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/>
      <top style="thin">
        <color rgb="FF3C3C3C"/>
      </top>
      <bottom style="thin">
        <color rgb="FF3C3C3C"/>
      </bottom>
      <diagonal/>
    </border>
    <border>
      <left/>
      <right style="medium">
        <color rgb="FF3C3C3C"/>
      </right>
      <top style="thin">
        <color rgb="FF3C3C3C"/>
      </top>
      <bottom style="thin">
        <color rgb="FF3C3C3C"/>
      </bottom>
      <diagonal/>
    </border>
    <border>
      <left style="medium">
        <color rgb="FF3C3C3C"/>
      </left>
      <right style="thin">
        <color rgb="FF3C3C3C"/>
      </right>
      <top style="medium">
        <color rgb="FF3C3C3C"/>
      </top>
      <bottom/>
      <diagonal/>
    </border>
    <border>
      <left style="medium">
        <color rgb="FF3C3C3C"/>
      </left>
      <right style="thin">
        <color rgb="FF3C3C3C"/>
      </right>
      <top/>
      <bottom style="medium">
        <color rgb="FF3C3C3C"/>
      </bottom>
      <diagonal/>
    </border>
    <border>
      <left style="thin">
        <color rgb="FF3C3C3C"/>
      </left>
      <right style="medium">
        <color rgb="FF3C3C3C"/>
      </right>
      <top/>
      <bottom style="thin">
        <color rgb="FF3C3C3C"/>
      </bottom>
      <diagonal/>
    </border>
    <border>
      <left/>
      <right style="thin">
        <color rgb="FF3C3C3C"/>
      </right>
      <top style="thin">
        <color rgb="FF3C3C3C"/>
      </top>
      <bottom style="medium">
        <color rgb="FF3C3C3C"/>
      </bottom>
      <diagonal/>
    </border>
    <border>
      <left style="thin">
        <color rgb="FF3C3C3C"/>
      </left>
      <right/>
      <top style="thin">
        <color rgb="FF3C3C3C"/>
      </top>
      <bottom/>
      <diagonal/>
    </border>
    <border>
      <left/>
      <right/>
      <top style="medium">
        <color rgb="FF666666"/>
      </top>
      <bottom/>
      <diagonal/>
    </border>
    <border>
      <left/>
      <right/>
      <top style="thin">
        <color rgb="FF3C3C3C"/>
      </top>
      <bottom/>
      <diagonal/>
    </border>
    <border>
      <left/>
      <right style="thin">
        <color rgb="FF3C3C3C"/>
      </right>
      <top style="thin">
        <color rgb="FF3C3C3C"/>
      </top>
      <bottom/>
      <diagonal/>
    </border>
    <border>
      <left style="medium">
        <color rgb="FFA5A5A5"/>
      </left>
      <right style="thin">
        <color rgb="FFA5A5A5"/>
      </right>
      <top style="medium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medium">
        <color rgb="FFA5A5A5"/>
      </top>
      <bottom style="thin">
        <color rgb="FFA5A5A5"/>
      </bottom>
      <diagonal/>
    </border>
    <border>
      <left style="thin">
        <color rgb="FFA5A5A5"/>
      </left>
      <right style="medium">
        <color rgb="FFA5A5A5"/>
      </right>
      <top style="medium">
        <color rgb="FFA5A5A5"/>
      </top>
      <bottom style="thin">
        <color rgb="FFA5A5A5"/>
      </bottom>
      <diagonal/>
    </border>
    <border>
      <left style="thin">
        <color rgb="FF3C3C3C"/>
      </left>
      <right/>
      <top/>
      <bottom/>
      <diagonal/>
    </border>
    <border>
      <left style="thin">
        <color rgb="FF666666"/>
      </left>
      <right style="thin">
        <color rgb="FF666666"/>
      </right>
      <top style="thick">
        <color rgb="FF666666"/>
      </top>
      <bottom style="thin">
        <color rgb="FF666666"/>
      </bottom>
      <diagonal/>
    </border>
    <border>
      <left style="thin">
        <color rgb="FF666666"/>
      </left>
      <right style="thick">
        <color rgb="FF666666"/>
      </right>
      <top style="thick">
        <color rgb="FF666666"/>
      </top>
      <bottom style="thin">
        <color rgb="FF666666"/>
      </bottom>
      <diagonal/>
    </border>
    <border>
      <left/>
      <right style="thin">
        <color rgb="FF3C3C3C"/>
      </right>
      <top/>
      <bottom/>
      <diagonal/>
    </border>
    <border>
      <left style="medium">
        <color rgb="FFA5A5A5"/>
      </left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medium">
        <color rgb="FFA5A5A5"/>
      </right>
      <top style="thin">
        <color rgb="FFA5A5A5"/>
      </top>
      <bottom/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ck">
        <color rgb="FF666666"/>
      </right>
      <top style="thin">
        <color rgb="FF666666"/>
      </top>
      <bottom style="thin">
        <color rgb="FF666666"/>
      </bottom>
      <diagonal/>
    </border>
    <border>
      <left style="medium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 style="medium">
        <color rgb="FFA5A5A5"/>
      </right>
      <top/>
      <bottom style="thin">
        <color rgb="FFA5A5A5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666666"/>
      </left>
      <right style="thick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3C3C3C"/>
      </left>
      <right/>
      <top/>
      <bottom style="thin">
        <color rgb="FF3C3C3C"/>
      </bottom>
      <diagonal/>
    </border>
    <border>
      <left/>
      <right/>
      <top/>
      <bottom style="thin">
        <color rgb="FF3C3C3C"/>
      </bottom>
      <diagonal/>
    </border>
    <border>
      <left/>
      <right style="thin">
        <color rgb="FF3C3C3C"/>
      </right>
      <top/>
      <bottom style="thin">
        <color rgb="FF3C3C3C"/>
      </bottom>
      <diagonal/>
    </border>
    <border>
      <left/>
      <right style="thin">
        <color rgb="FF3C3C3C"/>
      </right>
      <top style="medium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medium">
        <color rgb="FF3C3C3C"/>
      </top>
      <bottom style="thin">
        <color rgb="FF3C3C3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666666"/>
      </left>
      <right/>
      <top style="medium">
        <color rgb="FF666666"/>
      </top>
      <bottom/>
      <diagonal/>
    </border>
    <border>
      <left/>
      <right style="medium">
        <color rgb="FF666666"/>
      </right>
      <top style="medium">
        <color rgb="FF666666"/>
      </top>
      <bottom/>
      <diagonal/>
    </border>
    <border>
      <left style="thin">
        <color rgb="FF3C3C3C"/>
      </left>
      <right style="thin">
        <color rgb="FFCCCCCC"/>
      </right>
      <top style="thin">
        <color rgb="FF3C3C3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3C3C3C"/>
      </top>
      <bottom style="thin">
        <color rgb="FFCCCCCC"/>
      </bottom>
      <diagonal/>
    </border>
    <border>
      <left style="thin">
        <color rgb="FFCCCCCC"/>
      </left>
      <right style="medium">
        <color rgb="FF666666"/>
      </right>
      <top style="thin">
        <color rgb="FF3C3C3C"/>
      </top>
      <bottom style="thin">
        <color rgb="FFCCCCCC"/>
      </bottom>
      <diagonal/>
    </border>
    <border>
      <left style="thin">
        <color rgb="FF3C3C3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medium">
        <color rgb="FF666666"/>
      </right>
      <top style="thin">
        <color rgb="FFCCCCCC"/>
      </top>
      <bottom style="thin">
        <color rgb="FFCCCCCC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medium">
        <color rgb="FFA5A5A5"/>
      </left>
      <right style="thin">
        <color rgb="FFA5A5A5"/>
      </right>
      <top/>
      <bottom style="medium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medium">
        <color rgb="FFA5A5A5"/>
      </bottom>
      <diagonal/>
    </border>
    <border>
      <left style="thin">
        <color rgb="FFA5A5A5"/>
      </left>
      <right style="thin">
        <color rgb="FFA5A5A5"/>
      </right>
      <top/>
      <bottom style="medium">
        <color rgb="FFA5A5A5"/>
      </bottom>
      <diagonal/>
    </border>
    <border>
      <left style="thin">
        <color rgb="FFA5A5A5"/>
      </left>
      <right style="medium">
        <color rgb="FFA5A5A5"/>
      </right>
      <top/>
      <bottom style="medium">
        <color rgb="FFA5A5A5"/>
      </bottom>
      <diagonal/>
    </border>
    <border>
      <left style="thin">
        <color rgb="FF3C3C3C"/>
      </left>
      <right style="thin">
        <color rgb="FFCCCCCC"/>
      </right>
      <top style="thin">
        <color rgb="FFCCCCCC"/>
      </top>
      <bottom style="medium">
        <color rgb="FF666666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medium">
        <color rgb="FF666666"/>
      </bottom>
      <diagonal/>
    </border>
    <border>
      <left style="thin">
        <color rgb="FFCCCCCC"/>
      </left>
      <right style="medium">
        <color rgb="FF666666"/>
      </right>
      <top style="thin">
        <color rgb="FFCCCCCC"/>
      </top>
      <bottom style="medium">
        <color rgb="FF666666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thin">
        <color rgb="FF3C3C3C"/>
      </bottom>
      <diagonal/>
    </border>
  </borders>
  <cellStyleXfs count="1">
    <xf numFmtId="0" fontId="0" fillId="0" borderId="0"/>
  </cellStyleXfs>
  <cellXfs count="141">
    <xf numFmtId="0" fontId="0" fillId="0" borderId="0" xfId="0" applyFont="1" applyAlignment="1"/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164" fontId="0" fillId="2" borderId="11" xfId="0" applyNumberFormat="1" applyFont="1" applyFill="1" applyBorder="1" applyAlignment="1">
      <alignment horizontal="center"/>
    </xf>
    <xf numFmtId="164" fontId="0" fillId="2" borderId="12" xfId="0" applyNumberFormat="1" applyFont="1" applyFill="1" applyBorder="1" applyAlignment="1">
      <alignment horizontal="center"/>
    </xf>
    <xf numFmtId="164" fontId="0" fillId="2" borderId="1" xfId="0" applyNumberFormat="1" applyFont="1" applyFill="1" applyBorder="1"/>
    <xf numFmtId="0" fontId="3" fillId="2" borderId="13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164" fontId="0" fillId="2" borderId="29" xfId="0" applyNumberFormat="1" applyFont="1" applyFill="1" applyBorder="1" applyAlignment="1">
      <alignment horizontal="center"/>
    </xf>
    <xf numFmtId="165" fontId="0" fillId="2" borderId="30" xfId="0" applyNumberFormat="1" applyFont="1" applyFill="1" applyBorder="1" applyAlignment="1">
      <alignment horizontal="center"/>
    </xf>
    <xf numFmtId="165" fontId="0" fillId="2" borderId="18" xfId="0" applyNumberFormat="1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164" fontId="0" fillId="2" borderId="17" xfId="0" applyNumberFormat="1" applyFont="1" applyFill="1" applyBorder="1" applyAlignment="1">
      <alignment horizontal="center"/>
    </xf>
    <xf numFmtId="164" fontId="0" fillId="2" borderId="18" xfId="0" applyNumberFormat="1" applyFont="1" applyFill="1" applyBorder="1" applyAlignment="1">
      <alignment horizontal="center"/>
    </xf>
    <xf numFmtId="0" fontId="0" fillId="2" borderId="9" xfId="0" applyFont="1" applyFill="1" applyBorder="1" applyAlignment="1"/>
    <xf numFmtId="0" fontId="4" fillId="0" borderId="0" xfId="0" applyFont="1" applyAlignment="1"/>
    <xf numFmtId="164" fontId="0" fillId="2" borderId="14" xfId="0" applyNumberFormat="1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3" fontId="4" fillId="0" borderId="0" xfId="0" applyNumberFormat="1" applyFont="1" applyAlignment="1"/>
    <xf numFmtId="0" fontId="0" fillId="2" borderId="13" xfId="0" applyFont="1" applyFill="1" applyBorder="1"/>
    <xf numFmtId="0" fontId="0" fillId="2" borderId="9" xfId="0" applyFont="1" applyFill="1" applyBorder="1"/>
    <xf numFmtId="164" fontId="0" fillId="3" borderId="10" xfId="0" applyNumberFormat="1" applyFont="1" applyFill="1" applyBorder="1" applyAlignment="1">
      <alignment horizontal="center"/>
    </xf>
    <xf numFmtId="0" fontId="0" fillId="2" borderId="17" xfId="0" applyFont="1" applyFill="1" applyBorder="1"/>
    <xf numFmtId="164" fontId="0" fillId="2" borderId="29" xfId="0" applyNumberFormat="1" applyFont="1" applyFill="1" applyBorder="1" applyAlignment="1">
      <alignment horizontal="center"/>
    </xf>
    <xf numFmtId="164" fontId="0" fillId="2" borderId="40" xfId="0" applyNumberFormat="1" applyFont="1" applyFill="1" applyBorder="1" applyAlignment="1">
      <alignment horizontal="center"/>
    </xf>
    <xf numFmtId="165" fontId="0" fillId="2" borderId="29" xfId="0" applyNumberFormat="1" applyFont="1" applyFill="1" applyBorder="1" applyAlignment="1">
      <alignment horizontal="center"/>
    </xf>
    <xf numFmtId="0" fontId="0" fillId="2" borderId="41" xfId="0" applyFont="1" applyFill="1" applyBorder="1"/>
    <xf numFmtId="0" fontId="0" fillId="2" borderId="42" xfId="0" applyFont="1" applyFill="1" applyBorder="1" applyAlignment="1"/>
    <xf numFmtId="0" fontId="0" fillId="2" borderId="43" xfId="0" applyFont="1" applyFill="1" applyBorder="1" applyAlignment="1">
      <alignment horizontal="center" vertical="center"/>
    </xf>
    <xf numFmtId="0" fontId="0" fillId="2" borderId="44" xfId="0" applyFont="1" applyFill="1" applyBorder="1"/>
    <xf numFmtId="0" fontId="0" fillId="2" borderId="45" xfId="0" applyFont="1" applyFill="1" applyBorder="1"/>
    <xf numFmtId="0" fontId="0" fillId="2" borderId="46" xfId="0" applyFont="1" applyFill="1" applyBorder="1"/>
    <xf numFmtId="0" fontId="0" fillId="2" borderId="46" xfId="0" applyFont="1" applyFill="1" applyBorder="1" applyAlignment="1">
      <alignment horizontal="center"/>
    </xf>
    <xf numFmtId="0" fontId="0" fillId="2" borderId="47" xfId="0" applyFont="1" applyFill="1" applyBorder="1" applyAlignment="1">
      <alignment horizontal="center"/>
    </xf>
    <xf numFmtId="0" fontId="0" fillId="2" borderId="48" xfId="0" applyFont="1" applyFill="1" applyBorder="1" applyAlignment="1"/>
    <xf numFmtId="0" fontId="0" fillId="3" borderId="49" xfId="0" applyFont="1" applyFill="1" applyBorder="1" applyAlignment="1">
      <alignment horizontal="center" vertical="center"/>
    </xf>
    <xf numFmtId="0" fontId="0" fillId="3" borderId="50" xfId="0" applyFont="1" applyFill="1" applyBorder="1" applyAlignment="1">
      <alignment horizontal="center" vertical="center"/>
    </xf>
    <xf numFmtId="3" fontId="0" fillId="2" borderId="51" xfId="0" applyNumberFormat="1" applyFont="1" applyFill="1" applyBorder="1"/>
    <xf numFmtId="0" fontId="0" fillId="2" borderId="53" xfId="0" applyFont="1" applyFill="1" applyBorder="1"/>
    <xf numFmtId="3" fontId="0" fillId="2" borderId="53" xfId="0" applyNumberFormat="1" applyFont="1" applyFill="1" applyBorder="1"/>
    <xf numFmtId="0" fontId="0" fillId="3" borderId="55" xfId="0" applyFont="1" applyFill="1" applyBorder="1" applyAlignment="1">
      <alignment horizontal="center" vertical="center"/>
    </xf>
    <xf numFmtId="0" fontId="0" fillId="3" borderId="56" xfId="0" applyFont="1" applyFill="1" applyBorder="1" applyAlignment="1">
      <alignment horizontal="center" vertical="center"/>
    </xf>
    <xf numFmtId="166" fontId="0" fillId="2" borderId="53" xfId="0" applyNumberFormat="1" applyFont="1" applyFill="1" applyBorder="1"/>
    <xf numFmtId="0" fontId="0" fillId="2" borderId="2" xfId="0" applyFont="1" applyFill="1" applyBorder="1"/>
    <xf numFmtId="0" fontId="0" fillId="3" borderId="55" xfId="0" applyFont="1" applyFill="1" applyBorder="1" applyAlignment="1">
      <alignment horizontal="center" vertical="center"/>
    </xf>
    <xf numFmtId="0" fontId="0" fillId="3" borderId="59" xfId="0" applyFont="1" applyFill="1" applyBorder="1" applyAlignment="1">
      <alignment horizontal="center" vertical="center"/>
    </xf>
    <xf numFmtId="0" fontId="0" fillId="3" borderId="60" xfId="0" applyFont="1" applyFill="1" applyBorder="1" applyAlignment="1">
      <alignment horizontal="center" vertical="center"/>
    </xf>
    <xf numFmtId="0" fontId="0" fillId="2" borderId="61" xfId="0" applyFont="1" applyFill="1" applyBorder="1"/>
    <xf numFmtId="3" fontId="0" fillId="2" borderId="62" xfId="0" applyNumberFormat="1" applyFont="1" applyFill="1" applyBorder="1" applyAlignment="1">
      <alignment horizontal="center" vertical="center"/>
    </xf>
    <xf numFmtId="0" fontId="0" fillId="2" borderId="62" xfId="0" applyFont="1" applyFill="1" applyBorder="1" applyAlignment="1">
      <alignment horizontal="center" vertical="center"/>
    </xf>
    <xf numFmtId="3" fontId="0" fillId="2" borderId="63" xfId="0" applyNumberFormat="1" applyFont="1" applyFill="1" applyBorder="1"/>
    <xf numFmtId="0" fontId="0" fillId="2" borderId="65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" fontId="0" fillId="2" borderId="53" xfId="0" applyNumberFormat="1" applyFont="1" applyFill="1" applyBorder="1"/>
    <xf numFmtId="0" fontId="0" fillId="2" borderId="69" xfId="0" applyFont="1" applyFill="1" applyBorder="1"/>
    <xf numFmtId="0" fontId="0" fillId="2" borderId="42" xfId="0" applyFont="1" applyFill="1" applyBorder="1"/>
    <xf numFmtId="0" fontId="0" fillId="2" borderId="70" xfId="0" applyFont="1" applyFill="1" applyBorder="1"/>
    <xf numFmtId="0" fontId="0" fillId="2" borderId="4" xfId="0" applyFont="1" applyFill="1" applyBorder="1"/>
    <xf numFmtId="2" fontId="0" fillId="2" borderId="71" xfId="0" applyNumberFormat="1" applyFont="1" applyFill="1" applyBorder="1"/>
    <xf numFmtId="2" fontId="0" fillId="2" borderId="72" xfId="0" applyNumberFormat="1" applyFont="1" applyFill="1" applyBorder="1"/>
    <xf numFmtId="2" fontId="0" fillId="2" borderId="73" xfId="0" applyNumberFormat="1" applyFont="1" applyFill="1" applyBorder="1"/>
    <xf numFmtId="2" fontId="0" fillId="2" borderId="74" xfId="0" applyNumberFormat="1" applyFont="1" applyFill="1" applyBorder="1"/>
    <xf numFmtId="2" fontId="0" fillId="2" borderId="75" xfId="0" applyNumberFormat="1" applyFont="1" applyFill="1" applyBorder="1"/>
    <xf numFmtId="2" fontId="0" fillId="2" borderId="76" xfId="0" applyNumberFormat="1" applyFont="1" applyFill="1" applyBorder="1"/>
    <xf numFmtId="0" fontId="0" fillId="2" borderId="79" xfId="0" applyFont="1" applyFill="1" applyBorder="1"/>
    <xf numFmtId="2" fontId="0" fillId="2" borderId="82" xfId="0" applyNumberFormat="1" applyFont="1" applyFill="1" applyBorder="1"/>
    <xf numFmtId="2" fontId="0" fillId="2" borderId="83" xfId="0" applyNumberFormat="1" applyFont="1" applyFill="1" applyBorder="1"/>
    <xf numFmtId="2" fontId="0" fillId="2" borderId="84" xfId="0" applyNumberFormat="1" applyFont="1" applyFill="1" applyBorder="1"/>
    <xf numFmtId="0" fontId="0" fillId="2" borderId="26" xfId="0" applyFont="1" applyFill="1" applyBorder="1"/>
    <xf numFmtId="0" fontId="2" fillId="0" borderId="0" xfId="0" applyFont="1" applyAlignment="1"/>
    <xf numFmtId="10" fontId="2" fillId="0" borderId="0" xfId="0" applyNumberFormat="1" applyFont="1" applyAlignment="1"/>
    <xf numFmtId="1" fontId="0" fillId="2" borderId="27" xfId="0" applyNumberFormat="1" applyFont="1" applyFill="1" applyBorder="1" applyAlignment="1">
      <alignment horizontal="center"/>
    </xf>
    <xf numFmtId="0" fontId="2" fillId="0" borderId="28" xfId="0" applyFont="1" applyBorder="1"/>
    <xf numFmtId="0" fontId="3" fillId="2" borderId="23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0" fontId="0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2" fillId="0" borderId="6" xfId="0" applyFont="1" applyBorder="1"/>
    <xf numFmtId="0" fontId="3" fillId="2" borderId="7" xfId="0" applyFont="1" applyFill="1" applyBorder="1" applyAlignment="1">
      <alignment horizontal="center" vertical="center"/>
    </xf>
    <xf numFmtId="0" fontId="2" fillId="0" borderId="8" xfId="0" applyFont="1" applyBorder="1"/>
    <xf numFmtId="0" fontId="3" fillId="2" borderId="15" xfId="0" applyFont="1" applyFill="1" applyBorder="1" applyAlignment="1">
      <alignment horizontal="center" vertical="center"/>
    </xf>
    <xf numFmtId="0" fontId="2" fillId="0" borderId="16" xfId="0" applyFont="1" applyBorder="1"/>
    <xf numFmtId="0" fontId="3" fillId="2" borderId="15" xfId="0" applyFont="1" applyFill="1" applyBorder="1" applyAlignment="1">
      <alignment horizontal="center"/>
    </xf>
    <xf numFmtId="0" fontId="2" fillId="0" borderId="28" xfId="0" applyFont="1" applyBorder="1"/>
    <xf numFmtId="0" fontId="3" fillId="2" borderId="20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0" borderId="31" xfId="0" applyFont="1" applyBorder="1"/>
    <xf numFmtId="0" fontId="3" fillId="2" borderId="35" xfId="0" applyFont="1" applyFill="1" applyBorder="1" applyAlignment="1">
      <alignment horizontal="center" wrapText="1"/>
    </xf>
    <xf numFmtId="0" fontId="0" fillId="2" borderId="37" xfId="0" applyFont="1" applyFill="1" applyBorder="1" applyAlignment="1">
      <alignment horizontal="center" vertical="center"/>
    </xf>
    <xf numFmtId="0" fontId="2" fillId="0" borderId="38" xfId="0" applyFont="1" applyBorder="1"/>
    <xf numFmtId="0" fontId="3" fillId="2" borderId="22" xfId="0" applyFont="1" applyFill="1" applyBorder="1" applyAlignment="1">
      <alignment horizontal="center" wrapText="1"/>
    </xf>
    <xf numFmtId="164" fontId="0" fillId="2" borderId="27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0" fillId="2" borderId="52" xfId="0" applyFont="1" applyFill="1" applyBorder="1" applyAlignment="1">
      <alignment horizontal="center" vertical="center"/>
    </xf>
    <xf numFmtId="0" fontId="2" fillId="0" borderId="78" xfId="0" applyFont="1" applyBorder="1"/>
    <xf numFmtId="3" fontId="0" fillId="2" borderId="77" xfId="0" applyNumberFormat="1" applyFont="1" applyFill="1" applyBorder="1" applyAlignment="1">
      <alignment horizontal="center" vertical="center"/>
    </xf>
    <xf numFmtId="0" fontId="2" fillId="0" borderId="80" xfId="0" applyFont="1" applyBorder="1"/>
    <xf numFmtId="0" fontId="0" fillId="2" borderId="77" xfId="0" applyFont="1" applyFill="1" applyBorder="1" applyAlignment="1">
      <alignment horizontal="center" vertical="center"/>
    </xf>
    <xf numFmtId="3" fontId="0" fillId="2" borderId="54" xfId="0" applyNumberFormat="1" applyFont="1" applyFill="1" applyBorder="1" applyAlignment="1">
      <alignment horizontal="center" vertical="center"/>
    </xf>
    <xf numFmtId="0" fontId="2" fillId="0" borderId="81" xfId="0" applyFont="1" applyBorder="1"/>
    <xf numFmtId="0" fontId="2" fillId="0" borderId="58" xfId="0" applyFont="1" applyBorder="1"/>
    <xf numFmtId="0" fontId="0" fillId="2" borderId="27" xfId="0" applyFont="1" applyFill="1" applyBorder="1"/>
    <xf numFmtId="0" fontId="3" fillId="2" borderId="66" xfId="0" applyFont="1" applyFill="1" applyBorder="1" applyAlignment="1">
      <alignment horizontal="center"/>
    </xf>
    <xf numFmtId="0" fontId="2" fillId="0" borderId="67" xfId="0" applyFont="1" applyBorder="1"/>
    <xf numFmtId="0" fontId="2" fillId="0" borderId="68" xfId="0" applyFont="1" applyBorder="1"/>
    <xf numFmtId="0" fontId="2" fillId="0" borderId="57" xfId="0" applyFont="1" applyBorder="1"/>
    <xf numFmtId="0" fontId="0" fillId="2" borderId="5" xfId="0" applyFont="1" applyFill="1" applyBorder="1" applyAlignment="1">
      <alignment horizontal="right"/>
    </xf>
    <xf numFmtId="0" fontId="2" fillId="0" borderId="64" xfId="0" applyFont="1" applyBorder="1"/>
    <xf numFmtId="0" fontId="3" fillId="2" borderId="2" xfId="0" applyFont="1" applyFill="1" applyBorder="1" applyAlignment="1">
      <alignment horizontal="center"/>
    </xf>
    <xf numFmtId="0" fontId="0" fillId="2" borderId="27" xfId="0" applyFont="1" applyFill="1" applyBorder="1" applyAlignment="1"/>
    <xf numFmtId="0" fontId="3" fillId="2" borderId="68" xfId="0" applyFont="1" applyFill="1" applyBorder="1" applyAlignment="1">
      <alignment horizontal="center" vertical="center"/>
    </xf>
    <xf numFmtId="0" fontId="0" fillId="0" borderId="68" xfId="0" applyBorder="1"/>
    <xf numFmtId="0" fontId="3" fillId="2" borderId="19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 wrapText="1"/>
    </xf>
    <xf numFmtId="0" fontId="3" fillId="2" borderId="39" xfId="0" applyFont="1" applyFill="1" applyBorder="1" applyAlignment="1">
      <alignment horizontal="center" wrapText="1"/>
    </xf>
    <xf numFmtId="0" fontId="3" fillId="2" borderId="25" xfId="0" applyFont="1" applyFill="1" applyBorder="1" applyAlignment="1">
      <alignment horizontal="center"/>
    </xf>
    <xf numFmtId="164" fontId="3" fillId="2" borderId="20" xfId="0" applyNumberFormat="1" applyFont="1" applyFill="1" applyBorder="1" applyAlignment="1">
      <alignment horizontal="center"/>
    </xf>
    <xf numFmtId="164" fontId="3" fillId="2" borderId="21" xfId="0" applyNumberFormat="1" applyFont="1" applyFill="1" applyBorder="1" applyAlignment="1">
      <alignment horizontal="center"/>
    </xf>
    <xf numFmtId="164" fontId="3" fillId="2" borderId="24" xfId="0" applyNumberFormat="1" applyFont="1" applyFill="1" applyBorder="1" applyAlignment="1">
      <alignment horizontal="center"/>
    </xf>
    <xf numFmtId="164" fontId="3" fillId="2" borderId="63" xfId="0" applyNumberFormat="1" applyFont="1" applyFill="1" applyBorder="1" applyAlignment="1">
      <alignment horizontal="center"/>
    </xf>
    <xf numFmtId="164" fontId="0" fillId="2" borderId="40" xfId="0" applyNumberFormat="1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2" borderId="32" xfId="0" applyFont="1" applyFill="1" applyBorder="1" applyAlignment="1">
      <alignment horizontal="center"/>
    </xf>
    <xf numFmtId="0" fontId="0" fillId="2" borderId="33" xfId="0" applyFont="1" applyFill="1" applyBorder="1" applyAlignment="1">
      <alignment horizontal="center"/>
    </xf>
    <xf numFmtId="0" fontId="0" fillId="2" borderId="36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 wrapText="1"/>
    </xf>
    <xf numFmtId="164" fontId="0" fillId="2" borderId="33" xfId="0" applyNumberFormat="1" applyFont="1" applyFill="1" applyBorder="1" applyAlignment="1">
      <alignment horizontal="center"/>
    </xf>
    <xf numFmtId="164" fontId="0" fillId="2" borderId="36" xfId="0" applyNumberFormat="1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/>
    </xf>
    <xf numFmtId="0" fontId="3" fillId="2" borderId="85" xfId="0" applyFont="1" applyFill="1" applyBorder="1" applyAlignment="1">
      <alignment horizontal="center" wrapText="1"/>
    </xf>
    <xf numFmtId="0" fontId="3" fillId="2" borderId="86" xfId="0" applyFont="1" applyFill="1" applyBorder="1" applyAlignment="1">
      <alignment horizontal="center" wrapText="1"/>
    </xf>
    <xf numFmtId="0" fontId="0" fillId="0" borderId="68" xfId="0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F1000"/>
  <sheetViews>
    <sheetView workbookViewId="0">
      <selection activeCell="F27" sqref="F27"/>
    </sheetView>
  </sheetViews>
  <sheetFormatPr defaultColWidth="14.42578125" defaultRowHeight="15" customHeight="1"/>
  <cols>
    <col min="1" max="1" width="9" customWidth="1"/>
    <col min="2" max="2" width="16.140625" customWidth="1"/>
    <col min="3" max="3" width="12.140625" bestFit="1" customWidth="1"/>
    <col min="4" max="4" width="5.7109375" bestFit="1" customWidth="1"/>
    <col min="5" max="5" width="22.85546875" customWidth="1"/>
    <col min="6" max="6" width="21.85546875" customWidth="1"/>
    <col min="7" max="7" width="21" customWidth="1"/>
    <col min="8" max="214" width="9" customWidth="1"/>
  </cols>
  <sheetData>
    <row r="1" spans="1:214" ht="26.25">
      <c r="A1" s="1"/>
      <c r="B1" s="1"/>
      <c r="C1" s="76" t="s">
        <v>0</v>
      </c>
      <c r="D1" s="77"/>
      <c r="E1" s="77"/>
      <c r="F1" s="7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 t="s">
        <v>1</v>
      </c>
    </row>
    <row r="2" spans="1:214">
      <c r="A2" s="1"/>
      <c r="B2" s="1"/>
      <c r="C2" s="79"/>
      <c r="D2" s="77"/>
      <c r="E2" s="77"/>
      <c r="F2" s="7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 t="s">
        <v>3</v>
      </c>
    </row>
    <row r="3" spans="1:214" ht="15.75" thickBot="1">
      <c r="A3" s="1"/>
      <c r="B3" s="80" t="s">
        <v>4</v>
      </c>
      <c r="C3" s="81"/>
      <c r="D3" s="2"/>
      <c r="E3" s="82" t="s">
        <v>5</v>
      </c>
      <c r="F3" s="8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 t="s">
        <v>6</v>
      </c>
    </row>
    <row r="4" spans="1:214" ht="15.75" thickBot="1">
      <c r="A4" s="1"/>
      <c r="B4" s="3" t="s">
        <v>7</v>
      </c>
      <c r="C4" s="140">
        <v>74</v>
      </c>
      <c r="D4" s="2"/>
      <c r="E4" s="4">
        <f>$C$7*$C$5</f>
        <v>70</v>
      </c>
      <c r="F4" s="5">
        <f>(1-$C$7)*$C$5</f>
        <v>30.000000000000004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</row>
    <row r="5" spans="1:214" ht="15.75" thickBot="1">
      <c r="A5" s="1"/>
      <c r="B5" s="3" t="s">
        <v>8</v>
      </c>
      <c r="C5" s="140">
        <v>100</v>
      </c>
      <c r="D5" s="1"/>
      <c r="E5" s="1"/>
      <c r="F5" s="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</row>
    <row r="6" spans="1:214" ht="15.75" thickBot="1">
      <c r="A6" s="1"/>
      <c r="B6" s="7" t="s">
        <v>9</v>
      </c>
      <c r="C6" s="140">
        <v>0.95</v>
      </c>
      <c r="D6" s="2"/>
      <c r="E6" s="84" t="s">
        <v>10</v>
      </c>
      <c r="F6" s="8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>
        <f>IF(C8="Greater Than",1,IF(C8="Less Than",-1,0))</f>
        <v>0</v>
      </c>
      <c r="HB6" s="1"/>
      <c r="HC6" s="1"/>
      <c r="HD6" s="1"/>
      <c r="HE6" s="1"/>
      <c r="HF6" s="1"/>
    </row>
    <row r="7" spans="1:214" ht="15.75" thickBot="1">
      <c r="A7" s="1"/>
      <c r="B7" s="3" t="s">
        <v>11</v>
      </c>
      <c r="C7" s="140">
        <v>0.7</v>
      </c>
      <c r="D7" s="2"/>
      <c r="E7" s="4">
        <f>($C$4/$C$5)*$C$5</f>
        <v>74</v>
      </c>
      <c r="F7" s="5">
        <f>(1-($C$4/$C$5))*$C$5</f>
        <v>26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</row>
    <row r="8" spans="1:214" ht="15.75" thickBot="1">
      <c r="A8" s="1"/>
      <c r="B8" s="8" t="s">
        <v>12</v>
      </c>
      <c r="C8" s="140" t="s">
        <v>6</v>
      </c>
      <c r="D8" s="2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</row>
    <row r="9" spans="1:214" ht="15.75" thickBot="1">
      <c r="A9" s="1"/>
      <c r="B9" s="117" t="s">
        <v>13</v>
      </c>
      <c r="C9" s="117"/>
      <c r="D9" s="117"/>
      <c r="E9" s="117"/>
      <c r="F9" s="11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</row>
    <row r="10" spans="1:214" ht="15" customHeight="1">
      <c r="A10" s="1"/>
      <c r="B10" s="88" t="s">
        <v>8</v>
      </c>
      <c r="C10" s="135"/>
      <c r="D10" s="89" t="s">
        <v>14</v>
      </c>
      <c r="E10" s="75" t="s">
        <v>15</v>
      </c>
      <c r="F10" s="138" t="s">
        <v>16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</row>
    <row r="11" spans="1:214">
      <c r="A11" s="1"/>
      <c r="B11" s="136"/>
      <c r="C11" s="137"/>
      <c r="D11" s="121"/>
      <c r="E11" s="120"/>
      <c r="F11" s="13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</row>
    <row r="12" spans="1:214" ht="15.75" thickBot="1">
      <c r="A12" s="1"/>
      <c r="B12" s="73">
        <f>C5</f>
        <v>100</v>
      </c>
      <c r="C12" s="74"/>
      <c r="D12" s="24">
        <f>C4/C5</f>
        <v>0.74</v>
      </c>
      <c r="E12" s="10">
        <f>SQRT(D12*(1-D12)/B12)</f>
        <v>4.3863424398922622E-2</v>
      </c>
      <c r="F12" s="11">
        <f>SQRT(C7*(1-C7)/B12)</f>
        <v>4.5825756949558406E-2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</row>
    <row r="13" spans="1:214" ht="15.75" thickBot="1">
      <c r="A13" s="1"/>
      <c r="B13" s="1"/>
      <c r="C13" s="1"/>
      <c r="D13" s="1"/>
      <c r="E13" s="1"/>
      <c r="F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</row>
    <row r="14" spans="1:214">
      <c r="A14" s="1"/>
      <c r="B14" s="90" t="s">
        <v>17</v>
      </c>
      <c r="C14" s="127"/>
      <c r="D14" s="127"/>
      <c r="E14" s="128"/>
      <c r="F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</row>
    <row r="15" spans="1:214" ht="18">
      <c r="A15" s="1"/>
      <c r="B15" s="129" t="s">
        <v>18</v>
      </c>
      <c r="C15" s="130"/>
      <c r="D15" s="133">
        <f>+C7</f>
        <v>0.7</v>
      </c>
      <c r="E15" s="134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</row>
    <row r="16" spans="1:214" ht="15" customHeight="1">
      <c r="A16" s="1"/>
      <c r="B16" s="3" t="s">
        <v>19</v>
      </c>
      <c r="C16" s="12" t="s">
        <v>20</v>
      </c>
      <c r="D16" s="92" t="s">
        <v>21</v>
      </c>
      <c r="E16" s="132"/>
      <c r="F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</row>
    <row r="17" spans="1:214" ht="15.75" thickBot="1">
      <c r="A17" s="1"/>
      <c r="B17" s="13">
        <f>(D12-$C$7)/F12</f>
        <v>0.87287156094397023</v>
      </c>
      <c r="C17" s="24">
        <f>IF(HA6=-1,NORMDIST(B17,0,1,1),IF(HA6=1,1-NORMDIST(B17,0,1,1),IF(B17&gt;0,2*(1-NORMDIST(B17,0,1,1)),2*NORMDIST(B17,0,1,1))))</f>
        <v>0.38273308888522561</v>
      </c>
      <c r="D17" s="24">
        <f>MAX(0,(D12)+NORMINV((1-C6)/2,0,1)*E12)</f>
        <v>0.65402926793951621</v>
      </c>
      <c r="E17" s="14">
        <f>MIN(1,(D12)-NORMINV((1-C6)/2,0,1)*E12)</f>
        <v>0.82597073206048377</v>
      </c>
      <c r="F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</row>
    <row r="18" spans="1:21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</row>
    <row r="19" spans="1:2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</row>
    <row r="20" spans="1:2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</row>
    <row r="21" spans="1:214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</row>
    <row r="22" spans="1:214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</row>
    <row r="27" spans="1:21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</row>
    <row r="28" spans="1:21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</row>
    <row r="29" spans="1:21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</row>
    <row r="30" spans="1:21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</row>
    <row r="31" spans="1:214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</row>
    <row r="32" spans="1:21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</row>
    <row r="33" spans="1:21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</row>
    <row r="34" spans="1:21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</row>
    <row r="35" spans="1:21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</row>
    <row r="36" spans="1:21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</row>
    <row r="37" spans="1:21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</row>
    <row r="38" spans="1:21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</row>
    <row r="39" spans="1:21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</row>
    <row r="40" spans="1:21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</row>
    <row r="41" spans="1:21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</row>
    <row r="42" spans="1:21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</row>
    <row r="43" spans="1:21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</row>
    <row r="44" spans="1:21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</row>
    <row r="45" spans="1:21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</row>
    <row r="46" spans="1:21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</row>
    <row r="47" spans="1:21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</row>
    <row r="48" spans="1:21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</row>
    <row r="49" spans="1:21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</row>
    <row r="50" spans="1:21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</row>
    <row r="51" spans="1:21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</row>
    <row r="52" spans="1:21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</row>
    <row r="53" spans="1:21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</row>
    <row r="54" spans="1:21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</row>
    <row r="55" spans="1:21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</row>
    <row r="56" spans="1:21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</row>
    <row r="57" spans="1:21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</row>
    <row r="58" spans="1:21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</row>
    <row r="59" spans="1:21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</row>
    <row r="60" spans="1:21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</row>
    <row r="61" spans="1:21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</row>
    <row r="62" spans="1:21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</row>
    <row r="63" spans="1:21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</row>
    <row r="64" spans="1:21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</row>
    <row r="65" spans="1:21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</row>
    <row r="66" spans="1:21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</row>
    <row r="67" spans="1:21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</row>
    <row r="68" spans="1:21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</row>
    <row r="69" spans="1:21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</row>
    <row r="70" spans="1:21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</row>
    <row r="71" spans="1:21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</row>
    <row r="72" spans="1:21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</row>
    <row r="73" spans="1:21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</row>
    <row r="74" spans="1:21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</row>
    <row r="75" spans="1:21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</row>
    <row r="76" spans="1:21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</row>
    <row r="77" spans="1:21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</row>
    <row r="78" spans="1:21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</row>
    <row r="79" spans="1:21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</row>
    <row r="80" spans="1:21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</row>
    <row r="81" spans="1:21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</row>
    <row r="82" spans="1:21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</row>
    <row r="83" spans="1:21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</row>
    <row r="84" spans="1:21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</row>
    <row r="85" spans="1:21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</row>
    <row r="86" spans="1:21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</row>
    <row r="87" spans="1:21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</row>
    <row r="88" spans="1:21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</row>
    <row r="89" spans="1:21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</row>
    <row r="90" spans="1:21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</row>
    <row r="91" spans="1:21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</row>
    <row r="92" spans="1:21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</row>
    <row r="93" spans="1:21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</row>
    <row r="94" spans="1:21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</row>
    <row r="95" spans="1:21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</row>
    <row r="96" spans="1:21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</row>
    <row r="97" spans="1:21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</row>
    <row r="98" spans="1:21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</row>
    <row r="99" spans="1:21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</row>
    <row r="100" spans="1:21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</row>
    <row r="101" spans="1:21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</row>
    <row r="102" spans="1:21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</row>
    <row r="103" spans="1:21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</row>
    <row r="104" spans="1:21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</row>
    <row r="105" spans="1:21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</row>
    <row r="106" spans="1:21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</row>
    <row r="107" spans="1:21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</row>
    <row r="108" spans="1:21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</row>
    <row r="109" spans="1:21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</row>
    <row r="110" spans="1:21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</row>
    <row r="111" spans="1:21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</row>
    <row r="112" spans="1:21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</row>
    <row r="113" spans="1:21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</row>
    <row r="114" spans="1:2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</row>
    <row r="115" spans="1:21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</row>
    <row r="116" spans="1:21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</row>
    <row r="117" spans="1:21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</row>
    <row r="118" spans="1:21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</row>
    <row r="119" spans="1:21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</row>
    <row r="120" spans="1:21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</row>
    <row r="121" spans="1:21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</row>
    <row r="122" spans="1:21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</row>
    <row r="123" spans="1:21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</row>
    <row r="124" spans="1:21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</row>
    <row r="125" spans="1:21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</row>
    <row r="126" spans="1:21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</row>
    <row r="127" spans="1:21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</row>
    <row r="128" spans="1:21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</row>
    <row r="129" spans="1:21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</row>
    <row r="130" spans="1:21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</row>
    <row r="131" spans="1:21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</row>
    <row r="132" spans="1:21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</row>
    <row r="133" spans="1:21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</row>
    <row r="134" spans="1:21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</row>
    <row r="135" spans="1:21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</row>
    <row r="136" spans="1:21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</row>
    <row r="137" spans="1:21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</row>
    <row r="138" spans="1:21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</row>
    <row r="139" spans="1:21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</row>
    <row r="140" spans="1:21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</row>
    <row r="141" spans="1:21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</row>
    <row r="142" spans="1:21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</row>
    <row r="143" spans="1:21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</row>
    <row r="144" spans="1:21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</row>
    <row r="145" spans="1:21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</row>
    <row r="146" spans="1:21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</row>
    <row r="147" spans="1:21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</row>
    <row r="148" spans="1:21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</row>
    <row r="149" spans="1:21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</row>
    <row r="150" spans="1:21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</row>
    <row r="151" spans="1:21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</row>
    <row r="152" spans="1:21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</row>
    <row r="153" spans="1:21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</row>
    <row r="154" spans="1:21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</row>
    <row r="155" spans="1:21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</row>
    <row r="156" spans="1:21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</row>
    <row r="157" spans="1:21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</row>
    <row r="158" spans="1:21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</row>
    <row r="159" spans="1:21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</row>
    <row r="160" spans="1:21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</row>
    <row r="161" spans="1:21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</row>
    <row r="162" spans="1:21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</row>
    <row r="163" spans="1:21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</row>
    <row r="164" spans="1:21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</row>
    <row r="165" spans="1:21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</row>
    <row r="166" spans="1:21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</row>
    <row r="167" spans="1:21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</row>
    <row r="168" spans="1:21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</row>
    <row r="169" spans="1:21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</row>
    <row r="170" spans="1:21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</row>
    <row r="171" spans="1:21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</row>
    <row r="172" spans="1:21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</row>
    <row r="173" spans="1:21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</row>
    <row r="174" spans="1:21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</row>
    <row r="175" spans="1:21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</row>
    <row r="176" spans="1:21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</row>
    <row r="177" spans="1:21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</row>
    <row r="178" spans="1:21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</row>
    <row r="179" spans="1:21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</row>
    <row r="180" spans="1:21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</row>
    <row r="181" spans="1:21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</row>
    <row r="182" spans="1:21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</row>
    <row r="183" spans="1:21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</row>
    <row r="184" spans="1:21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</row>
    <row r="185" spans="1:21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</row>
    <row r="186" spans="1:21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</row>
    <row r="187" spans="1:21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</row>
    <row r="188" spans="1:21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</row>
    <row r="189" spans="1:21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</row>
    <row r="190" spans="1:21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</row>
    <row r="191" spans="1:21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</row>
    <row r="192" spans="1:21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</row>
    <row r="193" spans="1:21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</row>
    <row r="194" spans="1:21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</row>
    <row r="195" spans="1:21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</row>
    <row r="196" spans="1:21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</row>
    <row r="197" spans="1:21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</row>
    <row r="198" spans="1:21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</row>
    <row r="199" spans="1:21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</row>
    <row r="200" spans="1:21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</row>
    <row r="201" spans="1:21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</row>
    <row r="202" spans="1:21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</row>
    <row r="203" spans="1:21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</row>
    <row r="204" spans="1:21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</row>
    <row r="205" spans="1:21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</row>
    <row r="206" spans="1:21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</row>
    <row r="207" spans="1:21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</row>
    <row r="208" spans="1:21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</row>
    <row r="209" spans="1:21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</row>
    <row r="210" spans="1:21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</row>
    <row r="211" spans="1:21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</row>
    <row r="212" spans="1:21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</row>
    <row r="213" spans="1:21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</row>
    <row r="214" spans="1: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</row>
    <row r="215" spans="1:21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</row>
    <row r="216" spans="1:21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</row>
    <row r="217" spans="1:21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</row>
    <row r="218" spans="1:21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</row>
    <row r="219" spans="1:21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</row>
    <row r="220" spans="1:21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</row>
    <row r="221" spans="1:21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</row>
    <row r="222" spans="1:21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</row>
    <row r="223" spans="1:21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</row>
    <row r="224" spans="1:21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</row>
    <row r="225" spans="1:21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</row>
    <row r="226" spans="1:21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</row>
    <row r="227" spans="1:21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</row>
    <row r="228" spans="1:21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</row>
    <row r="229" spans="1:21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</row>
    <row r="230" spans="1:21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</row>
    <row r="231" spans="1:21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</row>
    <row r="232" spans="1:21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</row>
    <row r="233" spans="1:21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</row>
    <row r="234" spans="1:21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</row>
    <row r="235" spans="1:21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</row>
    <row r="236" spans="1:21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</row>
    <row r="237" spans="1:21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</row>
    <row r="238" spans="1:21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</row>
    <row r="239" spans="1:21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</row>
    <row r="240" spans="1:21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</row>
    <row r="241" spans="1:21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</row>
    <row r="242" spans="1:21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</row>
    <row r="243" spans="1:21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</row>
    <row r="244" spans="1:21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</row>
    <row r="245" spans="1:21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</row>
    <row r="246" spans="1:21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</row>
    <row r="247" spans="1:21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</row>
    <row r="248" spans="1:21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</row>
    <row r="249" spans="1:21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</row>
    <row r="250" spans="1:21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</row>
    <row r="251" spans="1:21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</row>
    <row r="252" spans="1:21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</row>
    <row r="253" spans="1:21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</row>
    <row r="254" spans="1:21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</row>
    <row r="255" spans="1:21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</row>
    <row r="256" spans="1:21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</row>
    <row r="257" spans="1:21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</row>
    <row r="258" spans="1:21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</row>
    <row r="259" spans="1:21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</row>
    <row r="260" spans="1:21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</row>
    <row r="261" spans="1:21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</row>
    <row r="262" spans="1:21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</row>
    <row r="263" spans="1:21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</row>
    <row r="264" spans="1:21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</row>
    <row r="265" spans="1:21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</row>
    <row r="266" spans="1:21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</row>
    <row r="267" spans="1:21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</row>
    <row r="268" spans="1:21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</row>
    <row r="269" spans="1:21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</row>
    <row r="270" spans="1:21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</row>
    <row r="271" spans="1:21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</row>
    <row r="272" spans="1:21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</row>
    <row r="273" spans="1:21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</row>
    <row r="274" spans="1:21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</row>
    <row r="275" spans="1:21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</row>
    <row r="276" spans="1:21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</row>
    <row r="277" spans="1:21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</row>
    <row r="278" spans="1:21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</row>
    <row r="279" spans="1:21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</row>
    <row r="280" spans="1:21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</row>
    <row r="281" spans="1:21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</row>
    <row r="282" spans="1:21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</row>
    <row r="283" spans="1:21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</row>
    <row r="284" spans="1:21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</row>
    <row r="285" spans="1:21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</row>
    <row r="286" spans="1:21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</row>
    <row r="287" spans="1:21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</row>
    <row r="288" spans="1:21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</row>
    <row r="289" spans="1:21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</row>
    <row r="290" spans="1:21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</row>
    <row r="291" spans="1:21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</row>
    <row r="292" spans="1:21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</row>
    <row r="293" spans="1:21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</row>
    <row r="294" spans="1:21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</row>
    <row r="295" spans="1:21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</row>
    <row r="296" spans="1:21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</row>
    <row r="297" spans="1:21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</row>
    <row r="298" spans="1:21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</row>
    <row r="299" spans="1:21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</row>
    <row r="300" spans="1:21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</row>
    <row r="301" spans="1:21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</row>
    <row r="302" spans="1:21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</row>
    <row r="303" spans="1:21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</row>
    <row r="304" spans="1:21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</row>
    <row r="305" spans="1:21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</row>
    <row r="306" spans="1:21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</row>
    <row r="307" spans="1:21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</row>
    <row r="308" spans="1:21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</row>
    <row r="309" spans="1:21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</row>
    <row r="310" spans="1:21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</row>
    <row r="311" spans="1:21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</row>
    <row r="312" spans="1:21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</row>
    <row r="313" spans="1:21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</row>
    <row r="314" spans="1:2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</row>
    <row r="315" spans="1:21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</row>
    <row r="316" spans="1:21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</row>
    <row r="317" spans="1:21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</row>
    <row r="318" spans="1:21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</row>
    <row r="319" spans="1:21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</row>
    <row r="320" spans="1:21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</row>
    <row r="321" spans="1:21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</row>
    <row r="322" spans="1:21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</row>
    <row r="323" spans="1:21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</row>
    <row r="324" spans="1:21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</row>
    <row r="325" spans="1:21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</row>
    <row r="326" spans="1:21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</row>
    <row r="327" spans="1:21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</row>
    <row r="328" spans="1:21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</row>
    <row r="329" spans="1:21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</row>
    <row r="330" spans="1:21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</row>
    <row r="331" spans="1:21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</row>
    <row r="332" spans="1:21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</row>
    <row r="333" spans="1:21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</row>
    <row r="334" spans="1:21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</row>
    <row r="335" spans="1:21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</row>
    <row r="336" spans="1:21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</row>
    <row r="337" spans="1:21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</row>
    <row r="338" spans="1:21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</row>
    <row r="339" spans="1:21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</row>
    <row r="340" spans="1:21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</row>
    <row r="341" spans="1:21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</row>
    <row r="342" spans="1:21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</row>
    <row r="343" spans="1:21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</row>
    <row r="344" spans="1:21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</row>
    <row r="345" spans="1:21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</row>
    <row r="346" spans="1:21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</row>
    <row r="347" spans="1:21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</row>
    <row r="348" spans="1:21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</row>
    <row r="349" spans="1:21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</row>
    <row r="350" spans="1:21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</row>
    <row r="351" spans="1:21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</row>
    <row r="352" spans="1:21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</row>
    <row r="353" spans="1:21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</row>
    <row r="354" spans="1:21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</row>
    <row r="355" spans="1:21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</row>
    <row r="356" spans="1:21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</row>
    <row r="357" spans="1:21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</row>
    <row r="358" spans="1:21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</row>
    <row r="359" spans="1:21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</row>
    <row r="360" spans="1:21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</row>
    <row r="361" spans="1:21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</row>
    <row r="362" spans="1:21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</row>
    <row r="363" spans="1:21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</row>
    <row r="364" spans="1:21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</row>
    <row r="365" spans="1:21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</row>
    <row r="366" spans="1:21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</row>
    <row r="367" spans="1:21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</row>
    <row r="368" spans="1:21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</row>
    <row r="369" spans="1:21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</row>
    <row r="370" spans="1:21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</row>
    <row r="371" spans="1:21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</row>
    <row r="372" spans="1:21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</row>
    <row r="373" spans="1:21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</row>
    <row r="374" spans="1:21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</row>
    <row r="375" spans="1:21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</row>
    <row r="376" spans="1:21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</row>
    <row r="377" spans="1:21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</row>
    <row r="378" spans="1:21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</row>
    <row r="379" spans="1:21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</row>
    <row r="380" spans="1:21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</row>
    <row r="381" spans="1:21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</row>
    <row r="382" spans="1:21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</row>
    <row r="383" spans="1:21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</row>
    <row r="384" spans="1:21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</row>
    <row r="385" spans="1:21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</row>
    <row r="386" spans="1:21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</row>
    <row r="387" spans="1:21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</row>
    <row r="388" spans="1:21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</row>
    <row r="389" spans="1:21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</row>
    <row r="390" spans="1:21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</row>
    <row r="391" spans="1:21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</row>
    <row r="392" spans="1:21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</row>
    <row r="393" spans="1:21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</row>
    <row r="394" spans="1:21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</row>
    <row r="395" spans="1:21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</row>
    <row r="396" spans="1:21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</row>
    <row r="397" spans="1:21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</row>
    <row r="398" spans="1:21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</row>
    <row r="399" spans="1:21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</row>
    <row r="400" spans="1:21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</row>
    <row r="401" spans="1:21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</row>
    <row r="402" spans="1:21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</row>
    <row r="403" spans="1:21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</row>
    <row r="404" spans="1:21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</row>
    <row r="405" spans="1:21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</row>
    <row r="406" spans="1:21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</row>
    <row r="407" spans="1:21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</row>
    <row r="408" spans="1:21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</row>
    <row r="409" spans="1:21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</row>
    <row r="410" spans="1:21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</row>
    <row r="411" spans="1:21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</row>
    <row r="412" spans="1:21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</row>
    <row r="413" spans="1:21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</row>
    <row r="414" spans="1:2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</row>
    <row r="415" spans="1:21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</row>
    <row r="416" spans="1:21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</row>
    <row r="417" spans="1:21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</row>
    <row r="418" spans="1:21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</row>
    <row r="419" spans="1:21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</row>
    <row r="420" spans="1:21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</row>
    <row r="421" spans="1:21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</row>
    <row r="422" spans="1:21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</row>
    <row r="423" spans="1:21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</row>
    <row r="424" spans="1:21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</row>
    <row r="425" spans="1:21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</row>
    <row r="426" spans="1:21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</row>
    <row r="427" spans="1:21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</row>
    <row r="428" spans="1:21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</row>
    <row r="429" spans="1:21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</row>
    <row r="430" spans="1:21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</row>
    <row r="431" spans="1:21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</row>
    <row r="432" spans="1:21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</row>
    <row r="433" spans="1:21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</row>
    <row r="434" spans="1:21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</row>
    <row r="435" spans="1:21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</row>
    <row r="436" spans="1:21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</row>
    <row r="437" spans="1:21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</row>
    <row r="438" spans="1:21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</row>
    <row r="439" spans="1:21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</row>
    <row r="440" spans="1:21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</row>
    <row r="441" spans="1:21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</row>
    <row r="442" spans="1:21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</row>
    <row r="443" spans="1:21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</row>
    <row r="444" spans="1:21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</row>
    <row r="445" spans="1:21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</row>
    <row r="446" spans="1:21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</row>
    <row r="447" spans="1:21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</row>
    <row r="448" spans="1:21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</row>
    <row r="449" spans="1:21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</row>
    <row r="450" spans="1:21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</row>
    <row r="451" spans="1:21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</row>
    <row r="452" spans="1:21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</row>
    <row r="453" spans="1:21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</row>
    <row r="454" spans="1:21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</row>
    <row r="455" spans="1:21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</row>
    <row r="456" spans="1:21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</row>
    <row r="457" spans="1:21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</row>
    <row r="458" spans="1:21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</row>
    <row r="459" spans="1:21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</row>
    <row r="460" spans="1:21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</row>
    <row r="461" spans="1:21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</row>
    <row r="462" spans="1:21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</row>
    <row r="463" spans="1:21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</row>
    <row r="464" spans="1:21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</row>
    <row r="465" spans="1:21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</row>
    <row r="466" spans="1:21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</row>
    <row r="467" spans="1:21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</row>
    <row r="468" spans="1:21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</row>
    <row r="469" spans="1:21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</row>
    <row r="470" spans="1:21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</row>
    <row r="471" spans="1:21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</row>
    <row r="472" spans="1:21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</row>
    <row r="473" spans="1:21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</row>
    <row r="474" spans="1:21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</row>
    <row r="475" spans="1:21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</row>
    <row r="476" spans="1:21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</row>
    <row r="477" spans="1:21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</row>
    <row r="478" spans="1:21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</row>
    <row r="479" spans="1:21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</row>
    <row r="480" spans="1:21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</row>
    <row r="481" spans="1:21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</row>
    <row r="482" spans="1:21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</row>
    <row r="483" spans="1:21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</row>
    <row r="484" spans="1:21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</row>
    <row r="485" spans="1:21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</row>
    <row r="486" spans="1:21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</row>
    <row r="487" spans="1:21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</row>
    <row r="488" spans="1:21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</row>
    <row r="489" spans="1:21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</row>
    <row r="490" spans="1:21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</row>
    <row r="491" spans="1:21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</row>
    <row r="492" spans="1:21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</row>
    <row r="493" spans="1:21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</row>
    <row r="494" spans="1:21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</row>
    <row r="495" spans="1:21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</row>
    <row r="496" spans="1:21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</row>
    <row r="497" spans="1:21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</row>
    <row r="498" spans="1:21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</row>
    <row r="499" spans="1:21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</row>
    <row r="500" spans="1:21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</row>
    <row r="501" spans="1:21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</row>
    <row r="502" spans="1:21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</row>
    <row r="503" spans="1:21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</row>
    <row r="504" spans="1:21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</row>
    <row r="505" spans="1:21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</row>
    <row r="506" spans="1:21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</row>
    <row r="507" spans="1:21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</row>
    <row r="508" spans="1:21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</row>
    <row r="509" spans="1:21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</row>
    <row r="510" spans="1:21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</row>
    <row r="511" spans="1:21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</row>
    <row r="512" spans="1:21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</row>
    <row r="513" spans="1:21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</row>
    <row r="514" spans="1:2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</row>
    <row r="515" spans="1:21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</row>
    <row r="516" spans="1:21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</row>
    <row r="517" spans="1:21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</row>
    <row r="518" spans="1:21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</row>
    <row r="519" spans="1:21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</row>
    <row r="520" spans="1:21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</row>
    <row r="521" spans="1:21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</row>
    <row r="522" spans="1:21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</row>
    <row r="523" spans="1:21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</row>
    <row r="524" spans="1:21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</row>
    <row r="525" spans="1:21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</row>
    <row r="526" spans="1:21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</row>
    <row r="527" spans="1:21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</row>
    <row r="528" spans="1:21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</row>
    <row r="529" spans="1:21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</row>
    <row r="530" spans="1:21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</row>
    <row r="531" spans="1:21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</row>
    <row r="532" spans="1:21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</row>
    <row r="533" spans="1:21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</row>
    <row r="534" spans="1:21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</row>
    <row r="535" spans="1:21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</row>
    <row r="536" spans="1:21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</row>
    <row r="537" spans="1:21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</row>
    <row r="538" spans="1:21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</row>
    <row r="539" spans="1:21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</row>
    <row r="540" spans="1:21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</row>
    <row r="541" spans="1:21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</row>
    <row r="542" spans="1:21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</row>
    <row r="543" spans="1:21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</row>
    <row r="544" spans="1:21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</row>
    <row r="545" spans="1:21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</row>
    <row r="546" spans="1:21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</row>
    <row r="547" spans="1:21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</row>
    <row r="548" spans="1:21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</row>
    <row r="549" spans="1:21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</row>
    <row r="550" spans="1:21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</row>
    <row r="551" spans="1:21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</row>
    <row r="552" spans="1:21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</row>
    <row r="553" spans="1:21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</row>
    <row r="554" spans="1:21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</row>
    <row r="555" spans="1:21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</row>
    <row r="556" spans="1:21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</row>
    <row r="557" spans="1:21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</row>
    <row r="558" spans="1:21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</row>
    <row r="559" spans="1:21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</row>
    <row r="560" spans="1:21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</row>
    <row r="561" spans="1:21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</row>
    <row r="562" spans="1:21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</row>
    <row r="563" spans="1:21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</row>
    <row r="564" spans="1:21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</row>
    <row r="565" spans="1:21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</row>
    <row r="566" spans="1:21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</row>
    <row r="567" spans="1:21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</row>
    <row r="568" spans="1:21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</row>
    <row r="569" spans="1:21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</row>
    <row r="570" spans="1:21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</row>
    <row r="571" spans="1:21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</row>
    <row r="572" spans="1:21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</row>
    <row r="573" spans="1:21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</row>
    <row r="574" spans="1:21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</row>
    <row r="575" spans="1:21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</row>
    <row r="576" spans="1:21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</row>
    <row r="577" spans="1:21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</row>
    <row r="578" spans="1:21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</row>
    <row r="579" spans="1:21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</row>
    <row r="580" spans="1:21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</row>
    <row r="581" spans="1:21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</row>
    <row r="582" spans="1:21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</row>
    <row r="583" spans="1:21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</row>
    <row r="584" spans="1:21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</row>
    <row r="585" spans="1:21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</row>
    <row r="586" spans="1:21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</row>
    <row r="587" spans="1:21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</row>
    <row r="588" spans="1:21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</row>
    <row r="589" spans="1:21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</row>
    <row r="590" spans="1:21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</row>
    <row r="591" spans="1:21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</row>
    <row r="592" spans="1:21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</row>
    <row r="593" spans="1:21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</row>
    <row r="594" spans="1:21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</row>
    <row r="595" spans="1:21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</row>
    <row r="596" spans="1:21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</row>
    <row r="597" spans="1:21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</row>
    <row r="598" spans="1:21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</row>
    <row r="599" spans="1:21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</row>
    <row r="600" spans="1:21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</row>
    <row r="601" spans="1:21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</row>
    <row r="602" spans="1:21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</row>
    <row r="603" spans="1:21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</row>
    <row r="604" spans="1:21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</row>
    <row r="605" spans="1:21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</row>
    <row r="606" spans="1:21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</row>
    <row r="607" spans="1:21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</row>
    <row r="608" spans="1:21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</row>
    <row r="609" spans="1:21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</row>
    <row r="610" spans="1:21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</row>
    <row r="611" spans="1:21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</row>
    <row r="612" spans="1:21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</row>
    <row r="613" spans="1:21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</row>
    <row r="614" spans="1:2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</row>
    <row r="615" spans="1:21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</row>
    <row r="616" spans="1:21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</row>
    <row r="617" spans="1:21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</row>
    <row r="618" spans="1:21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</row>
    <row r="619" spans="1:21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</row>
    <row r="620" spans="1:21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</row>
    <row r="621" spans="1:21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</row>
    <row r="622" spans="1:21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</row>
    <row r="623" spans="1:21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</row>
    <row r="624" spans="1:21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</row>
    <row r="625" spans="1:21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</row>
    <row r="626" spans="1:21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</row>
    <row r="627" spans="1:21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</row>
    <row r="628" spans="1:21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</row>
    <row r="629" spans="1:21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</row>
    <row r="630" spans="1:21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</row>
    <row r="631" spans="1:21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</row>
    <row r="632" spans="1:21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</row>
    <row r="633" spans="1:21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</row>
    <row r="634" spans="1:21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</row>
    <row r="635" spans="1:21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</row>
    <row r="636" spans="1:21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</row>
    <row r="637" spans="1:21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</row>
    <row r="638" spans="1:21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</row>
    <row r="639" spans="1:21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</row>
    <row r="640" spans="1:21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</row>
    <row r="641" spans="1:21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</row>
    <row r="642" spans="1:21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</row>
    <row r="643" spans="1:21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</row>
    <row r="644" spans="1:21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</row>
    <row r="645" spans="1:21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</row>
    <row r="646" spans="1:21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</row>
    <row r="647" spans="1:21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</row>
    <row r="648" spans="1:21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</row>
    <row r="649" spans="1:21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</row>
    <row r="650" spans="1:21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</row>
    <row r="651" spans="1:21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</row>
    <row r="652" spans="1:21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</row>
    <row r="653" spans="1:21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</row>
    <row r="654" spans="1:21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</row>
    <row r="655" spans="1:21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</row>
    <row r="656" spans="1:21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</row>
    <row r="657" spans="1:21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</row>
    <row r="658" spans="1:21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</row>
    <row r="659" spans="1:21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</row>
    <row r="660" spans="1:21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</row>
    <row r="661" spans="1:21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</row>
    <row r="662" spans="1:21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</row>
    <row r="663" spans="1:21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</row>
    <row r="664" spans="1:21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</row>
    <row r="665" spans="1:21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</row>
    <row r="666" spans="1:21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</row>
    <row r="667" spans="1:21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</row>
    <row r="668" spans="1:21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</row>
    <row r="669" spans="1:21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</row>
    <row r="670" spans="1:21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</row>
    <row r="671" spans="1:21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</row>
    <row r="672" spans="1:21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</row>
    <row r="673" spans="1:21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</row>
    <row r="674" spans="1:21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</row>
    <row r="675" spans="1:21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</row>
    <row r="676" spans="1:21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</row>
    <row r="677" spans="1:21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</row>
    <row r="678" spans="1:21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</row>
    <row r="679" spans="1:21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</row>
    <row r="680" spans="1:21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</row>
    <row r="681" spans="1:21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</row>
    <row r="682" spans="1:21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</row>
    <row r="683" spans="1:21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</row>
    <row r="684" spans="1:21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</row>
    <row r="685" spans="1:21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</row>
    <row r="686" spans="1:21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</row>
    <row r="687" spans="1:21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</row>
    <row r="688" spans="1:21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</row>
    <row r="689" spans="1:21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</row>
    <row r="690" spans="1:21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</row>
    <row r="691" spans="1:21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</row>
    <row r="692" spans="1:21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</row>
    <row r="693" spans="1:21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</row>
    <row r="694" spans="1:21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</row>
    <row r="695" spans="1:21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</row>
    <row r="696" spans="1:21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</row>
    <row r="697" spans="1:21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</row>
    <row r="698" spans="1:21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</row>
    <row r="699" spans="1:21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</row>
    <row r="700" spans="1:21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</row>
    <row r="701" spans="1:21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</row>
    <row r="702" spans="1:21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</row>
    <row r="703" spans="1:21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</row>
    <row r="704" spans="1:21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</row>
    <row r="705" spans="1:21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</row>
    <row r="706" spans="1:21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</row>
    <row r="707" spans="1:21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</row>
    <row r="708" spans="1:21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</row>
    <row r="709" spans="1:21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</row>
    <row r="710" spans="1:21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</row>
    <row r="711" spans="1:21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</row>
    <row r="712" spans="1:21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</row>
    <row r="713" spans="1:21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</row>
    <row r="714" spans="1:2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</row>
    <row r="715" spans="1:21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</row>
    <row r="716" spans="1:21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</row>
    <row r="717" spans="1:21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</row>
    <row r="718" spans="1:21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</row>
    <row r="719" spans="1:21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</row>
    <row r="720" spans="1:21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</row>
    <row r="721" spans="1:21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</row>
    <row r="722" spans="1:21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</row>
    <row r="723" spans="1:21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</row>
    <row r="724" spans="1:21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</row>
    <row r="725" spans="1:21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</row>
    <row r="726" spans="1:21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</row>
    <row r="727" spans="1:21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</row>
    <row r="728" spans="1:21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</row>
    <row r="729" spans="1:21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</row>
    <row r="730" spans="1:21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</row>
    <row r="731" spans="1:21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</row>
    <row r="732" spans="1:21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</row>
    <row r="733" spans="1:21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</row>
    <row r="734" spans="1:21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</row>
    <row r="735" spans="1:21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</row>
    <row r="736" spans="1:21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</row>
    <row r="737" spans="1:21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</row>
    <row r="738" spans="1:21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</row>
    <row r="739" spans="1:21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</row>
    <row r="740" spans="1:21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</row>
    <row r="741" spans="1:21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</row>
    <row r="742" spans="1:21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</row>
    <row r="743" spans="1:21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</row>
    <row r="744" spans="1:21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</row>
    <row r="745" spans="1:21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</row>
    <row r="746" spans="1:21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</row>
    <row r="747" spans="1:21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</row>
    <row r="748" spans="1:21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</row>
    <row r="749" spans="1:21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</row>
    <row r="750" spans="1:21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</row>
    <row r="751" spans="1:21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</row>
    <row r="752" spans="1:21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</row>
    <row r="753" spans="1:21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</row>
    <row r="754" spans="1:21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</row>
    <row r="755" spans="1:21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</row>
    <row r="756" spans="1:21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</row>
    <row r="757" spans="1:21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</row>
    <row r="758" spans="1:21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</row>
    <row r="759" spans="1:21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</row>
    <row r="760" spans="1:21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</row>
    <row r="761" spans="1:21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</row>
    <row r="762" spans="1:21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</row>
    <row r="763" spans="1:21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</row>
    <row r="764" spans="1:21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</row>
    <row r="765" spans="1:21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</row>
    <row r="766" spans="1:21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</row>
    <row r="767" spans="1:21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</row>
    <row r="768" spans="1:21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</row>
    <row r="769" spans="1:21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</row>
    <row r="770" spans="1:21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</row>
    <row r="771" spans="1:21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</row>
    <row r="772" spans="1:21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</row>
    <row r="773" spans="1:21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</row>
    <row r="774" spans="1:21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</row>
    <row r="775" spans="1:21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</row>
    <row r="776" spans="1:21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</row>
    <row r="777" spans="1:21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</row>
    <row r="778" spans="1:21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</row>
    <row r="779" spans="1:21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</row>
    <row r="780" spans="1:21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</row>
    <row r="781" spans="1:21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</row>
    <row r="782" spans="1:21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</row>
    <row r="783" spans="1:21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</row>
    <row r="784" spans="1:21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</row>
    <row r="785" spans="1:21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</row>
    <row r="786" spans="1:21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</row>
    <row r="787" spans="1:21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</row>
    <row r="788" spans="1:21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</row>
    <row r="789" spans="1:21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</row>
    <row r="790" spans="1:21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</row>
    <row r="791" spans="1:21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</row>
    <row r="792" spans="1:21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</row>
    <row r="793" spans="1:21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</row>
    <row r="794" spans="1:21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</row>
    <row r="795" spans="1:21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</row>
    <row r="796" spans="1:21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</row>
    <row r="797" spans="1:21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</row>
    <row r="798" spans="1:21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</row>
    <row r="799" spans="1:21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</row>
    <row r="800" spans="1:21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</row>
    <row r="801" spans="1:21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</row>
    <row r="802" spans="1:21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</row>
    <row r="803" spans="1:21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</row>
    <row r="804" spans="1:21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</row>
    <row r="805" spans="1:21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</row>
    <row r="806" spans="1:21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</row>
    <row r="807" spans="1:21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</row>
    <row r="808" spans="1:21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</row>
    <row r="809" spans="1:21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</row>
    <row r="810" spans="1:21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</row>
    <row r="811" spans="1:21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</row>
    <row r="812" spans="1:21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</row>
    <row r="813" spans="1:21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</row>
    <row r="814" spans="1:2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</row>
    <row r="815" spans="1:21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</row>
    <row r="816" spans="1:21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</row>
    <row r="817" spans="1:21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</row>
    <row r="818" spans="1:21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</row>
    <row r="819" spans="1:21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</row>
    <row r="820" spans="1:21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</row>
    <row r="821" spans="1:21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</row>
    <row r="822" spans="1:21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</row>
    <row r="823" spans="1:21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</row>
    <row r="824" spans="1:21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</row>
    <row r="825" spans="1:21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</row>
    <row r="826" spans="1:21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</row>
    <row r="827" spans="1:21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</row>
    <row r="828" spans="1:21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</row>
    <row r="829" spans="1:21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</row>
    <row r="830" spans="1:21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</row>
    <row r="831" spans="1:21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</row>
    <row r="832" spans="1:21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</row>
    <row r="833" spans="1:21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</row>
    <row r="834" spans="1:21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</row>
    <row r="835" spans="1:21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</row>
    <row r="836" spans="1:21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</row>
    <row r="837" spans="1:21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</row>
    <row r="838" spans="1:21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</row>
    <row r="839" spans="1:21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</row>
    <row r="840" spans="1:21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</row>
    <row r="841" spans="1:21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</row>
    <row r="842" spans="1:21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</row>
    <row r="843" spans="1:21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</row>
    <row r="844" spans="1:21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</row>
    <row r="845" spans="1:21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</row>
    <row r="846" spans="1:21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</row>
    <row r="847" spans="1:21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</row>
    <row r="848" spans="1:21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</row>
    <row r="849" spans="1:21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</row>
    <row r="850" spans="1:21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</row>
    <row r="851" spans="1:21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</row>
    <row r="852" spans="1:21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</row>
    <row r="853" spans="1:21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</row>
    <row r="854" spans="1:21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</row>
    <row r="855" spans="1:21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</row>
    <row r="856" spans="1:21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</row>
    <row r="857" spans="1:21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</row>
    <row r="858" spans="1:21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</row>
    <row r="859" spans="1:21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</row>
    <row r="860" spans="1:21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</row>
    <row r="861" spans="1:21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</row>
    <row r="862" spans="1:21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</row>
    <row r="863" spans="1:21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</row>
    <row r="864" spans="1:21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</row>
    <row r="865" spans="1:21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</row>
    <row r="866" spans="1:21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</row>
    <row r="867" spans="1:21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</row>
    <row r="868" spans="1:21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</row>
    <row r="869" spans="1:21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</row>
    <row r="870" spans="1:21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</row>
    <row r="871" spans="1:21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</row>
    <row r="872" spans="1:21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</row>
    <row r="873" spans="1:21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</row>
    <row r="874" spans="1:21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</row>
    <row r="875" spans="1:21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</row>
    <row r="876" spans="1:21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</row>
    <row r="877" spans="1:21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</row>
    <row r="878" spans="1:21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</row>
    <row r="879" spans="1:21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</row>
    <row r="880" spans="1:21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</row>
    <row r="881" spans="1:21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</row>
    <row r="882" spans="1:21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</row>
    <row r="883" spans="1:21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</row>
    <row r="884" spans="1:21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</row>
    <row r="885" spans="1:21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</row>
    <row r="886" spans="1:21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</row>
    <row r="887" spans="1:21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</row>
    <row r="888" spans="1:21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</row>
    <row r="889" spans="1:21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</row>
    <row r="890" spans="1:21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</row>
    <row r="891" spans="1:21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</row>
    <row r="892" spans="1:21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</row>
    <row r="893" spans="1:21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</row>
    <row r="894" spans="1:21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</row>
    <row r="895" spans="1:21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</row>
    <row r="896" spans="1:21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</row>
    <row r="897" spans="1:21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</row>
    <row r="898" spans="1:21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</row>
    <row r="899" spans="1:21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</row>
    <row r="900" spans="1:21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</row>
    <row r="901" spans="1:21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</row>
    <row r="902" spans="1:21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</row>
    <row r="903" spans="1:21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</row>
    <row r="904" spans="1:21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</row>
    <row r="905" spans="1:21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</row>
    <row r="906" spans="1:21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</row>
    <row r="907" spans="1:21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</row>
    <row r="908" spans="1:21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</row>
    <row r="909" spans="1:21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</row>
    <row r="910" spans="1:21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</row>
    <row r="911" spans="1:21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</row>
    <row r="912" spans="1:21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</row>
    <row r="913" spans="1:21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</row>
    <row r="914" spans="1:2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</row>
    <row r="915" spans="1:21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</row>
    <row r="916" spans="1:21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</row>
    <row r="917" spans="1:21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</row>
    <row r="918" spans="1:21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</row>
    <row r="919" spans="1:21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</row>
    <row r="920" spans="1:21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</row>
    <row r="921" spans="1:21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</row>
    <row r="922" spans="1:21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</row>
    <row r="923" spans="1:21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</row>
    <row r="924" spans="1:21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</row>
    <row r="925" spans="1:21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</row>
    <row r="926" spans="1:21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</row>
    <row r="927" spans="1:21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</row>
    <row r="928" spans="1:21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</row>
    <row r="929" spans="1:21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</row>
    <row r="930" spans="1:21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</row>
    <row r="931" spans="1:21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</row>
    <row r="932" spans="1:21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</row>
    <row r="933" spans="1:21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</row>
    <row r="934" spans="1:21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</row>
    <row r="935" spans="1:21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</row>
    <row r="936" spans="1:21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</row>
    <row r="937" spans="1:21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</row>
    <row r="938" spans="1:21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</row>
    <row r="939" spans="1:21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</row>
    <row r="940" spans="1:21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</row>
    <row r="941" spans="1:21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</row>
    <row r="942" spans="1:21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</row>
    <row r="943" spans="1:21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</row>
    <row r="944" spans="1:21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</row>
    <row r="945" spans="1:21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</row>
    <row r="946" spans="1:21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</row>
    <row r="947" spans="1:21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</row>
    <row r="948" spans="1:21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</row>
    <row r="949" spans="1:21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</row>
    <row r="950" spans="1:21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</row>
    <row r="951" spans="1:21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</row>
    <row r="952" spans="1:21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</row>
    <row r="953" spans="1:21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</row>
    <row r="954" spans="1:21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</row>
    <row r="955" spans="1:21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</row>
    <row r="956" spans="1:21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</row>
    <row r="957" spans="1:21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</row>
    <row r="958" spans="1:21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</row>
    <row r="959" spans="1:21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pans="1:21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</row>
    <row r="961" spans="1:21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</row>
    <row r="962" spans="1:21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</row>
    <row r="963" spans="1:21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</row>
    <row r="964" spans="1:21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</row>
    <row r="965" spans="1:21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</row>
    <row r="966" spans="1:21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</row>
    <row r="967" spans="1:21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</row>
    <row r="968" spans="1:21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</row>
    <row r="969" spans="1:21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</row>
    <row r="970" spans="1:21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</row>
    <row r="971" spans="1:21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</row>
    <row r="972" spans="1:21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</row>
    <row r="973" spans="1:21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</row>
    <row r="974" spans="1:21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</row>
    <row r="975" spans="1:21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</row>
    <row r="976" spans="1:21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</row>
    <row r="977" spans="1:21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</row>
    <row r="978" spans="1:21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</row>
    <row r="979" spans="1:21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</row>
    <row r="980" spans="1:21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</row>
    <row r="981" spans="1:21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</row>
    <row r="982" spans="1:21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</row>
    <row r="983" spans="1:21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</row>
    <row r="984" spans="1:21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</row>
    <row r="985" spans="1:21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</row>
    <row r="986" spans="1:21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</row>
    <row r="987" spans="1:21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</row>
    <row r="988" spans="1:21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</row>
    <row r="989" spans="1:21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</row>
    <row r="990" spans="1:21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</row>
    <row r="991" spans="1:21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</row>
    <row r="992" spans="1:21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</row>
    <row r="993" spans="1:21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</row>
    <row r="994" spans="1:21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</row>
    <row r="995" spans="1:21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</row>
    <row r="996" spans="1:21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</row>
    <row r="997" spans="1:21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</row>
    <row r="998" spans="1:21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</row>
    <row r="999" spans="1:21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</row>
    <row r="1000" spans="1:21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</row>
  </sheetData>
  <mergeCells count="14">
    <mergeCell ref="F10:F11"/>
    <mergeCell ref="B14:E14"/>
    <mergeCell ref="B15:C15"/>
    <mergeCell ref="D15:E15"/>
    <mergeCell ref="D16:E16"/>
    <mergeCell ref="B10:C11"/>
    <mergeCell ref="D10:D11"/>
    <mergeCell ref="C1:F1"/>
    <mergeCell ref="C2:F2"/>
    <mergeCell ref="B3:C3"/>
    <mergeCell ref="E3:F3"/>
    <mergeCell ref="E6:F6"/>
    <mergeCell ref="E10:E11"/>
    <mergeCell ref="B9:F9"/>
  </mergeCells>
  <dataValidations count="2">
    <dataValidation type="list" allowBlank="1" showErrorMessage="1" sqref="C8" xr:uid="{00000000-0002-0000-0000-000000000000}">
      <formula1>$HF$1:$HF$3</formula1>
    </dataValidation>
    <dataValidation type="list" allowBlank="1" showErrorMessage="1" sqref="G21" xr:uid="{00000000-0002-0000-0000-000001000000}">
      <formula1>"hf1..hf3"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F1000"/>
  <sheetViews>
    <sheetView workbookViewId="0">
      <selection activeCell="B1" sqref="B1:F21"/>
    </sheetView>
  </sheetViews>
  <sheetFormatPr defaultColWidth="14.42578125" defaultRowHeight="15" customHeight="1"/>
  <cols>
    <col min="1" max="1" width="9" customWidth="1"/>
    <col min="2" max="2" width="17" bestFit="1" customWidth="1"/>
    <col min="3" max="3" width="9" bestFit="1" customWidth="1"/>
    <col min="4" max="4" width="9" customWidth="1"/>
    <col min="5" max="5" width="22.42578125" customWidth="1"/>
    <col min="6" max="6" width="20.7109375" customWidth="1"/>
    <col min="7" max="7" width="23.28515625" customWidth="1"/>
    <col min="8" max="8" width="23.85546875" customWidth="1"/>
    <col min="9" max="214" width="9" customWidth="1"/>
  </cols>
  <sheetData>
    <row r="1" spans="1:214" ht="26.25">
      <c r="A1" s="1"/>
      <c r="B1" s="1"/>
      <c r="C1" s="76" t="s">
        <v>22</v>
      </c>
      <c r="D1" s="77"/>
      <c r="E1" s="77"/>
      <c r="F1" s="7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 t="s">
        <v>23</v>
      </c>
    </row>
    <row r="2" spans="1:214" ht="18">
      <c r="A2" s="1"/>
      <c r="B2" s="1"/>
      <c r="C2" s="79"/>
      <c r="D2" s="77"/>
      <c r="E2" s="77"/>
      <c r="F2" s="7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 t="s">
        <v>24</v>
      </c>
    </row>
    <row r="3" spans="1:214" ht="18">
      <c r="A3" s="1"/>
      <c r="B3" s="80" t="s">
        <v>4</v>
      </c>
      <c r="C3" s="81"/>
      <c r="D3" s="2"/>
      <c r="E3" s="84" t="s">
        <v>25</v>
      </c>
      <c r="F3" s="85"/>
      <c r="G3" s="97"/>
      <c r="H3" s="7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 t="s">
        <v>26</v>
      </c>
    </row>
    <row r="4" spans="1:214">
      <c r="A4" s="1"/>
      <c r="B4" s="15" t="s">
        <v>27</v>
      </c>
      <c r="C4" s="16">
        <v>698</v>
      </c>
      <c r="D4" s="2"/>
      <c r="E4" s="93" t="s">
        <v>28</v>
      </c>
      <c r="F4" s="17">
        <f>C5*B16</f>
        <v>698</v>
      </c>
      <c r="G4" s="2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</row>
    <row r="5" spans="1:214">
      <c r="A5" s="1"/>
      <c r="B5" s="15" t="s">
        <v>29</v>
      </c>
      <c r="C5" s="116">
        <v>9013</v>
      </c>
      <c r="D5" s="1"/>
      <c r="E5" s="94"/>
      <c r="F5" s="14">
        <f>C5*(1-B16)</f>
        <v>8315</v>
      </c>
      <c r="G5" s="2"/>
      <c r="H5" s="1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</row>
    <row r="6" spans="1:214">
      <c r="A6" s="1"/>
      <c r="B6" s="15" t="s">
        <v>30</v>
      </c>
      <c r="C6" s="116">
        <v>7527284</v>
      </c>
      <c r="D6" s="1"/>
      <c r="E6" s="93" t="s">
        <v>31</v>
      </c>
      <c r="F6" s="17">
        <f>C7*D16</f>
        <v>7527284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>
        <f>IF(C10="p1 &gt; p2",1,IF(C10="p1 &lt; p2",-1,0))</f>
        <v>0</v>
      </c>
      <c r="HB6" s="1"/>
      <c r="HC6" s="1"/>
      <c r="HD6" s="1"/>
      <c r="HE6" s="1"/>
      <c r="HF6" s="1"/>
    </row>
    <row r="7" spans="1:214">
      <c r="A7" s="1"/>
      <c r="B7" s="15" t="s">
        <v>32</v>
      </c>
      <c r="C7" s="116">
        <v>85712738</v>
      </c>
      <c r="D7" s="1"/>
      <c r="E7" s="94"/>
      <c r="F7" s="14">
        <f>C7*(1-D16)</f>
        <v>78185454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</row>
    <row r="8" spans="1:214">
      <c r="A8" s="1"/>
      <c r="B8" s="20" t="s">
        <v>9</v>
      </c>
      <c r="C8" s="116">
        <v>0.95</v>
      </c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</row>
    <row r="9" spans="1:214" hidden="1">
      <c r="A9" s="1"/>
      <c r="B9" s="21" t="s">
        <v>33</v>
      </c>
      <c r="C9" s="22">
        <f>(C4+C6)/(C5+C7)</f>
        <v>8.7818808087576278E-2</v>
      </c>
      <c r="D9" s="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</row>
    <row r="10" spans="1:214">
      <c r="A10" s="1"/>
      <c r="B10" s="23" t="s">
        <v>12</v>
      </c>
      <c r="C10" s="24" t="s">
        <v>34</v>
      </c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</row>
    <row r="11" spans="1:214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</row>
    <row r="12" spans="1:214" ht="15.75" thickBot="1">
      <c r="A12" s="1"/>
      <c r="B12" s="1"/>
      <c r="C12" s="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</row>
    <row r="13" spans="1:214" ht="15.75" thickBot="1">
      <c r="A13" s="1"/>
      <c r="B13" s="86" t="s">
        <v>13</v>
      </c>
      <c r="C13" s="117"/>
      <c r="D13" s="117"/>
      <c r="E13" s="117"/>
      <c r="F13" s="11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</row>
    <row r="14" spans="1:214" ht="15" customHeight="1">
      <c r="A14" s="1"/>
      <c r="B14" s="122" t="s">
        <v>35</v>
      </c>
      <c r="C14" s="123"/>
      <c r="D14" s="89" t="s">
        <v>36</v>
      </c>
      <c r="E14" s="95" t="s">
        <v>15</v>
      </c>
      <c r="F14" s="75" t="s">
        <v>16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</row>
    <row r="15" spans="1:214" ht="15" customHeight="1">
      <c r="A15" s="1"/>
      <c r="B15" s="124"/>
      <c r="C15" s="125"/>
      <c r="D15" s="121"/>
      <c r="E15" s="119"/>
      <c r="F15" s="12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</row>
    <row r="16" spans="1:214" ht="15.75" thickBot="1">
      <c r="A16" s="1"/>
      <c r="B16" s="96">
        <f>C4/C5</f>
        <v>7.7443692444247203E-2</v>
      </c>
      <c r="C16" s="126"/>
      <c r="D16" s="25">
        <f>C6/C7</f>
        <v>8.7819899067977505E-2</v>
      </c>
      <c r="E16" s="26">
        <f>SQRT((B16*(1-B16)/C5)+(D16*(1-D16)/C7))</f>
        <v>2.8156611069705172E-3</v>
      </c>
      <c r="F16" s="11">
        <f>SQRT(C9*(1-C9)*((1/C5)+(1/C7)))</f>
        <v>2.9814152801265754E-3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</row>
    <row r="17" spans="1:214" ht="15.75" thickBot="1">
      <c r="A17" s="1"/>
      <c r="B17" s="1"/>
      <c r="C17" s="1"/>
      <c r="D17" s="1"/>
      <c r="E17" s="1"/>
      <c r="F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</row>
    <row r="18" spans="1:214">
      <c r="A18" s="1"/>
      <c r="B18" s="90" t="s">
        <v>37</v>
      </c>
      <c r="C18" s="127"/>
      <c r="D18" s="127"/>
      <c r="E18" s="128"/>
      <c r="F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</row>
    <row r="19" spans="1:214" ht="18">
      <c r="A19" s="1"/>
      <c r="B19" s="129" t="s">
        <v>38</v>
      </c>
      <c r="C19" s="130"/>
      <c r="D19" s="130"/>
      <c r="E19" s="131"/>
      <c r="F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</row>
    <row r="20" spans="1:214" ht="16.5" customHeight="1">
      <c r="A20" s="1"/>
      <c r="B20" s="3" t="s">
        <v>19</v>
      </c>
      <c r="C20" s="12" t="s">
        <v>20</v>
      </c>
      <c r="D20" s="92" t="s">
        <v>39</v>
      </c>
      <c r="E20" s="132"/>
      <c r="F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</row>
    <row r="21" spans="1:214" ht="15.75" customHeight="1" thickBot="1">
      <c r="A21" s="1"/>
      <c r="B21" s="13">
        <f>($B$16-$D$16)/$F$16</f>
        <v>-3.4802956478071656</v>
      </c>
      <c r="C21" s="24">
        <f>IF(HA6=-1,NORMDIST($B$21,0,1,1),IF(HA6=1,1-NORMDIST($B$21,0,1,1),IF($B$21&gt;0,2*(1-NORMDIST($B$21,0,1,1)),2*NORMDIST($B$21,0,1,1))))</f>
        <v>5.0086074914093863E-4</v>
      </c>
      <c r="D21" s="24">
        <f>(B16-D16)+NORMINV((1-C8)/2,0,1)*E16</f>
        <v>-1.5894800986062697E-2</v>
      </c>
      <c r="E21" s="14">
        <f>(B16-D16)-NORMINV((1-C8)/2,0,1)*E16</f>
        <v>-4.8576122613979093E-3</v>
      </c>
      <c r="F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</row>
    <row r="22" spans="1:214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</row>
    <row r="27" spans="1:21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</row>
    <row r="28" spans="1:21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</row>
    <row r="29" spans="1:21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</row>
    <row r="30" spans="1:21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</row>
    <row r="31" spans="1:214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</row>
    <row r="32" spans="1:21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</row>
    <row r="33" spans="1:21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</row>
    <row r="34" spans="1:21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</row>
    <row r="35" spans="1:21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</row>
    <row r="36" spans="1:21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</row>
    <row r="37" spans="1:21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</row>
    <row r="38" spans="1:21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</row>
    <row r="39" spans="1:21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</row>
    <row r="40" spans="1:21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</row>
    <row r="41" spans="1:21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</row>
    <row r="42" spans="1:21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</row>
    <row r="43" spans="1:21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</row>
    <row r="44" spans="1:21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</row>
    <row r="45" spans="1:21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</row>
    <row r="46" spans="1:21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</row>
    <row r="47" spans="1:21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</row>
    <row r="48" spans="1:21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</row>
    <row r="49" spans="1:21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</row>
    <row r="50" spans="1:21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</row>
    <row r="51" spans="1:21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</row>
    <row r="52" spans="1:21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</row>
    <row r="53" spans="1:21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</row>
    <row r="54" spans="1:21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</row>
    <row r="55" spans="1:21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</row>
    <row r="56" spans="1:21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</row>
    <row r="57" spans="1:21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</row>
    <row r="58" spans="1:21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</row>
    <row r="59" spans="1:21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</row>
    <row r="60" spans="1:21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</row>
    <row r="61" spans="1:21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</row>
    <row r="62" spans="1:21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</row>
    <row r="63" spans="1:21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</row>
    <row r="64" spans="1:21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</row>
    <row r="65" spans="1:21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</row>
    <row r="66" spans="1:21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</row>
    <row r="67" spans="1:21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</row>
    <row r="68" spans="1:21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</row>
    <row r="69" spans="1:21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</row>
    <row r="70" spans="1:21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</row>
    <row r="71" spans="1:21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</row>
    <row r="72" spans="1:21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</row>
    <row r="73" spans="1:21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</row>
    <row r="74" spans="1:21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</row>
    <row r="75" spans="1:21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</row>
    <row r="76" spans="1:21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</row>
    <row r="77" spans="1:21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</row>
    <row r="78" spans="1:21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</row>
    <row r="79" spans="1:21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</row>
    <row r="80" spans="1:21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</row>
    <row r="81" spans="1:21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</row>
    <row r="82" spans="1:21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</row>
    <row r="83" spans="1:21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</row>
    <row r="84" spans="1:21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</row>
    <row r="85" spans="1:21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</row>
    <row r="86" spans="1:21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</row>
    <row r="87" spans="1:21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</row>
    <row r="88" spans="1:21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</row>
    <row r="89" spans="1:21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</row>
    <row r="90" spans="1:21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</row>
    <row r="91" spans="1:21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</row>
    <row r="92" spans="1:21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</row>
    <row r="93" spans="1:21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</row>
    <row r="94" spans="1:21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</row>
    <row r="95" spans="1:21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</row>
    <row r="96" spans="1:21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</row>
    <row r="97" spans="1:21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</row>
    <row r="98" spans="1:21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</row>
    <row r="99" spans="1:21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</row>
    <row r="100" spans="1:21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</row>
    <row r="101" spans="1:21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</row>
    <row r="102" spans="1:21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</row>
    <row r="103" spans="1:21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</row>
    <row r="104" spans="1:21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</row>
    <row r="105" spans="1:21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</row>
    <row r="106" spans="1:21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</row>
    <row r="107" spans="1:21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</row>
    <row r="108" spans="1:21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</row>
    <row r="109" spans="1:21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</row>
    <row r="110" spans="1:21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</row>
    <row r="111" spans="1:21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</row>
    <row r="112" spans="1:21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</row>
    <row r="113" spans="1:21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</row>
    <row r="114" spans="1:2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</row>
    <row r="115" spans="1:21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</row>
    <row r="116" spans="1:21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</row>
    <row r="117" spans="1:21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</row>
    <row r="118" spans="1:21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</row>
    <row r="119" spans="1:21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</row>
    <row r="120" spans="1:21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</row>
    <row r="121" spans="1:21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</row>
    <row r="122" spans="1:21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</row>
    <row r="123" spans="1:21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</row>
    <row r="124" spans="1:21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</row>
    <row r="125" spans="1:21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</row>
    <row r="126" spans="1:21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</row>
    <row r="127" spans="1:21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</row>
    <row r="128" spans="1:21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</row>
    <row r="129" spans="1:21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</row>
    <row r="130" spans="1:21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</row>
    <row r="131" spans="1:21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</row>
    <row r="132" spans="1:21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</row>
    <row r="133" spans="1:21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</row>
    <row r="134" spans="1:21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</row>
    <row r="135" spans="1:21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</row>
    <row r="136" spans="1:21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</row>
    <row r="137" spans="1:21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</row>
    <row r="138" spans="1:21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</row>
    <row r="139" spans="1:21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</row>
    <row r="140" spans="1:21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</row>
    <row r="141" spans="1:21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</row>
    <row r="142" spans="1:21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</row>
    <row r="143" spans="1:21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</row>
    <row r="144" spans="1:21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</row>
    <row r="145" spans="1:21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</row>
    <row r="146" spans="1:21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</row>
    <row r="147" spans="1:21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</row>
    <row r="148" spans="1:21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</row>
    <row r="149" spans="1:21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</row>
    <row r="150" spans="1:21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</row>
    <row r="151" spans="1:21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</row>
    <row r="152" spans="1:21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</row>
    <row r="153" spans="1:21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</row>
    <row r="154" spans="1:21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</row>
    <row r="155" spans="1:21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</row>
    <row r="156" spans="1:21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</row>
    <row r="157" spans="1:21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</row>
    <row r="158" spans="1:21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</row>
    <row r="159" spans="1:21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</row>
    <row r="160" spans="1:21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</row>
    <row r="161" spans="1:21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</row>
    <row r="162" spans="1:21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</row>
    <row r="163" spans="1:21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</row>
    <row r="164" spans="1:21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</row>
    <row r="165" spans="1:21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</row>
    <row r="166" spans="1:21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</row>
    <row r="167" spans="1:21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</row>
    <row r="168" spans="1:21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</row>
    <row r="169" spans="1:21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</row>
    <row r="170" spans="1:21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</row>
    <row r="171" spans="1:21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</row>
    <row r="172" spans="1:21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</row>
    <row r="173" spans="1:21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</row>
    <row r="174" spans="1:21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</row>
    <row r="175" spans="1:21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</row>
    <row r="176" spans="1:21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</row>
    <row r="177" spans="1:21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</row>
    <row r="178" spans="1:21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</row>
    <row r="179" spans="1:21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</row>
    <row r="180" spans="1:21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</row>
    <row r="181" spans="1:21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</row>
    <row r="182" spans="1:21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</row>
    <row r="183" spans="1:21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</row>
    <row r="184" spans="1:21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</row>
    <row r="185" spans="1:21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</row>
    <row r="186" spans="1:21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</row>
    <row r="187" spans="1:21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</row>
    <row r="188" spans="1:21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</row>
    <row r="189" spans="1:21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</row>
    <row r="190" spans="1:21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</row>
    <row r="191" spans="1:21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</row>
    <row r="192" spans="1:21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</row>
    <row r="193" spans="1:21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</row>
    <row r="194" spans="1:21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</row>
    <row r="195" spans="1:21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</row>
    <row r="196" spans="1:21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</row>
    <row r="197" spans="1:21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</row>
    <row r="198" spans="1:21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</row>
    <row r="199" spans="1:21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</row>
    <row r="200" spans="1:21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</row>
    <row r="201" spans="1:21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</row>
    <row r="202" spans="1:21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</row>
    <row r="203" spans="1:21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</row>
    <row r="204" spans="1:21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</row>
    <row r="205" spans="1:21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</row>
    <row r="206" spans="1:21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</row>
    <row r="207" spans="1:21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</row>
    <row r="208" spans="1:21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</row>
    <row r="209" spans="1:21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</row>
    <row r="210" spans="1:21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</row>
    <row r="211" spans="1:21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</row>
    <row r="212" spans="1:21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</row>
    <row r="213" spans="1:21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</row>
    <row r="214" spans="1: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</row>
    <row r="215" spans="1:21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</row>
    <row r="216" spans="1:21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</row>
    <row r="217" spans="1:21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</row>
    <row r="218" spans="1:21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</row>
    <row r="219" spans="1:21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</row>
    <row r="220" spans="1:21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</row>
    <row r="221" spans="1:21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</row>
    <row r="222" spans="1:21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</row>
    <row r="223" spans="1:21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</row>
    <row r="224" spans="1:21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</row>
    <row r="225" spans="1:21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</row>
    <row r="226" spans="1:21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</row>
    <row r="227" spans="1:21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</row>
    <row r="228" spans="1:21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</row>
    <row r="229" spans="1:21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</row>
    <row r="230" spans="1:21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</row>
    <row r="231" spans="1:21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</row>
    <row r="232" spans="1:21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</row>
    <row r="233" spans="1:21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</row>
    <row r="234" spans="1:21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</row>
    <row r="235" spans="1:21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</row>
    <row r="236" spans="1:21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</row>
    <row r="237" spans="1:21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</row>
    <row r="238" spans="1:21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</row>
    <row r="239" spans="1:21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</row>
    <row r="240" spans="1:21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</row>
    <row r="241" spans="1:21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</row>
    <row r="242" spans="1:21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</row>
    <row r="243" spans="1:21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</row>
    <row r="244" spans="1:21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</row>
    <row r="245" spans="1:21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</row>
    <row r="246" spans="1:21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</row>
    <row r="247" spans="1:21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</row>
    <row r="248" spans="1:21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</row>
    <row r="249" spans="1:21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</row>
    <row r="250" spans="1:21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</row>
    <row r="251" spans="1:21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</row>
    <row r="252" spans="1:21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</row>
    <row r="253" spans="1:21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</row>
    <row r="254" spans="1:21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</row>
    <row r="255" spans="1:21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</row>
    <row r="256" spans="1:21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</row>
    <row r="257" spans="1:21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</row>
    <row r="258" spans="1:21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</row>
    <row r="259" spans="1:21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</row>
    <row r="260" spans="1:21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</row>
    <row r="261" spans="1:21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</row>
    <row r="262" spans="1:21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</row>
    <row r="263" spans="1:21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</row>
    <row r="264" spans="1:21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</row>
    <row r="265" spans="1:21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</row>
    <row r="266" spans="1:21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</row>
    <row r="267" spans="1:21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</row>
    <row r="268" spans="1:21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</row>
    <row r="269" spans="1:21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</row>
    <row r="270" spans="1:21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</row>
    <row r="271" spans="1:21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</row>
    <row r="272" spans="1:21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</row>
    <row r="273" spans="1:21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</row>
    <row r="274" spans="1:21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</row>
    <row r="275" spans="1:21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</row>
    <row r="276" spans="1:21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</row>
    <row r="277" spans="1:21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</row>
    <row r="278" spans="1:21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</row>
    <row r="279" spans="1:21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</row>
    <row r="280" spans="1:21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</row>
    <row r="281" spans="1:21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</row>
    <row r="282" spans="1:21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</row>
    <row r="283" spans="1:21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</row>
    <row r="284" spans="1:21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</row>
    <row r="285" spans="1:21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</row>
    <row r="286" spans="1:21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</row>
    <row r="287" spans="1:21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</row>
    <row r="288" spans="1:21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</row>
    <row r="289" spans="1:21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</row>
    <row r="290" spans="1:21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</row>
    <row r="291" spans="1:21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</row>
    <row r="292" spans="1:21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</row>
    <row r="293" spans="1:21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</row>
    <row r="294" spans="1:21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</row>
    <row r="295" spans="1:21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</row>
    <row r="296" spans="1:21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</row>
    <row r="297" spans="1:21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</row>
    <row r="298" spans="1:21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</row>
    <row r="299" spans="1:21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</row>
    <row r="300" spans="1:21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</row>
    <row r="301" spans="1:21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</row>
    <row r="302" spans="1:21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</row>
    <row r="303" spans="1:21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</row>
    <row r="304" spans="1:21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</row>
    <row r="305" spans="1:21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</row>
    <row r="306" spans="1:21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</row>
    <row r="307" spans="1:21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</row>
    <row r="308" spans="1:21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</row>
    <row r="309" spans="1:21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</row>
    <row r="310" spans="1:21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</row>
    <row r="311" spans="1:21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</row>
    <row r="312" spans="1:21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</row>
    <row r="313" spans="1:21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</row>
    <row r="314" spans="1:2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</row>
    <row r="315" spans="1:21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</row>
    <row r="316" spans="1:21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</row>
    <row r="317" spans="1:21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</row>
    <row r="318" spans="1:21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</row>
    <row r="319" spans="1:21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</row>
    <row r="320" spans="1:21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</row>
    <row r="321" spans="1:21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</row>
    <row r="322" spans="1:21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</row>
    <row r="323" spans="1:21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</row>
    <row r="324" spans="1:21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</row>
    <row r="325" spans="1:21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</row>
    <row r="326" spans="1:21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</row>
    <row r="327" spans="1:21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</row>
    <row r="328" spans="1:21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</row>
    <row r="329" spans="1:21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</row>
    <row r="330" spans="1:21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</row>
    <row r="331" spans="1:21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</row>
    <row r="332" spans="1:21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</row>
    <row r="333" spans="1:21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</row>
    <row r="334" spans="1:21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</row>
    <row r="335" spans="1:21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</row>
    <row r="336" spans="1:21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</row>
    <row r="337" spans="1:21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</row>
    <row r="338" spans="1:21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</row>
    <row r="339" spans="1:21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</row>
    <row r="340" spans="1:21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</row>
    <row r="341" spans="1:21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</row>
    <row r="342" spans="1:21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</row>
    <row r="343" spans="1:21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</row>
    <row r="344" spans="1:21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</row>
    <row r="345" spans="1:21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</row>
    <row r="346" spans="1:21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</row>
    <row r="347" spans="1:21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</row>
    <row r="348" spans="1:21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</row>
    <row r="349" spans="1:21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</row>
    <row r="350" spans="1:21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</row>
    <row r="351" spans="1:21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</row>
    <row r="352" spans="1:21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</row>
    <row r="353" spans="1:21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</row>
    <row r="354" spans="1:21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</row>
    <row r="355" spans="1:21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</row>
    <row r="356" spans="1:21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</row>
    <row r="357" spans="1:21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</row>
    <row r="358" spans="1:21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</row>
    <row r="359" spans="1:21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</row>
    <row r="360" spans="1:21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</row>
    <row r="361" spans="1:21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</row>
    <row r="362" spans="1:21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</row>
    <row r="363" spans="1:21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</row>
    <row r="364" spans="1:21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</row>
    <row r="365" spans="1:21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</row>
    <row r="366" spans="1:21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</row>
    <row r="367" spans="1:21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</row>
    <row r="368" spans="1:21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</row>
    <row r="369" spans="1:21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</row>
    <row r="370" spans="1:21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</row>
    <row r="371" spans="1:21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</row>
    <row r="372" spans="1:21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</row>
    <row r="373" spans="1:21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</row>
    <row r="374" spans="1:21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</row>
    <row r="375" spans="1:21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</row>
    <row r="376" spans="1:21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</row>
    <row r="377" spans="1:21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</row>
    <row r="378" spans="1:21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</row>
    <row r="379" spans="1:21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</row>
    <row r="380" spans="1:21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</row>
    <row r="381" spans="1:21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</row>
    <row r="382" spans="1:21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</row>
    <row r="383" spans="1:21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</row>
    <row r="384" spans="1:21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</row>
    <row r="385" spans="1:21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</row>
    <row r="386" spans="1:21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</row>
    <row r="387" spans="1:21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</row>
    <row r="388" spans="1:21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</row>
    <row r="389" spans="1:21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</row>
    <row r="390" spans="1:21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</row>
    <row r="391" spans="1:21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</row>
    <row r="392" spans="1:21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</row>
    <row r="393" spans="1:21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</row>
    <row r="394" spans="1:21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</row>
    <row r="395" spans="1:21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</row>
    <row r="396" spans="1:21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</row>
    <row r="397" spans="1:21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</row>
    <row r="398" spans="1:21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</row>
    <row r="399" spans="1:21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</row>
    <row r="400" spans="1:21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</row>
    <row r="401" spans="1:21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</row>
    <row r="402" spans="1:21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</row>
    <row r="403" spans="1:21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</row>
    <row r="404" spans="1:21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</row>
    <row r="405" spans="1:21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</row>
    <row r="406" spans="1:21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</row>
    <row r="407" spans="1:21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</row>
    <row r="408" spans="1:21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</row>
    <row r="409" spans="1:21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</row>
    <row r="410" spans="1:21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</row>
    <row r="411" spans="1:21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</row>
    <row r="412" spans="1:21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</row>
    <row r="413" spans="1:21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</row>
    <row r="414" spans="1:2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</row>
    <row r="415" spans="1:21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</row>
    <row r="416" spans="1:21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</row>
    <row r="417" spans="1:21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</row>
    <row r="418" spans="1:21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</row>
    <row r="419" spans="1:21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</row>
    <row r="420" spans="1:21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</row>
    <row r="421" spans="1:21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</row>
    <row r="422" spans="1:21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</row>
    <row r="423" spans="1:21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</row>
    <row r="424" spans="1:21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</row>
    <row r="425" spans="1:21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</row>
    <row r="426" spans="1:21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</row>
    <row r="427" spans="1:21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</row>
    <row r="428" spans="1:21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</row>
    <row r="429" spans="1:21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</row>
    <row r="430" spans="1:21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</row>
    <row r="431" spans="1:21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</row>
    <row r="432" spans="1:21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</row>
    <row r="433" spans="1:21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</row>
    <row r="434" spans="1:21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</row>
    <row r="435" spans="1:21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</row>
    <row r="436" spans="1:21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</row>
    <row r="437" spans="1:21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</row>
    <row r="438" spans="1:21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</row>
    <row r="439" spans="1:21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</row>
    <row r="440" spans="1:21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</row>
    <row r="441" spans="1:21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</row>
    <row r="442" spans="1:21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</row>
    <row r="443" spans="1:21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</row>
    <row r="444" spans="1:21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</row>
    <row r="445" spans="1:21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</row>
    <row r="446" spans="1:21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</row>
    <row r="447" spans="1:21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</row>
    <row r="448" spans="1:21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</row>
    <row r="449" spans="1:21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</row>
    <row r="450" spans="1:21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</row>
    <row r="451" spans="1:21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</row>
    <row r="452" spans="1:21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</row>
    <row r="453" spans="1:21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</row>
    <row r="454" spans="1:21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</row>
    <row r="455" spans="1:21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</row>
    <row r="456" spans="1:21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</row>
    <row r="457" spans="1:21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</row>
    <row r="458" spans="1:21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</row>
    <row r="459" spans="1:21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</row>
    <row r="460" spans="1:21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</row>
    <row r="461" spans="1:21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</row>
    <row r="462" spans="1:21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</row>
    <row r="463" spans="1:21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</row>
    <row r="464" spans="1:21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</row>
    <row r="465" spans="1:21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</row>
    <row r="466" spans="1:21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</row>
    <row r="467" spans="1:21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</row>
    <row r="468" spans="1:21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</row>
    <row r="469" spans="1:21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</row>
    <row r="470" spans="1:21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</row>
    <row r="471" spans="1:21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</row>
    <row r="472" spans="1:21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</row>
    <row r="473" spans="1:21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</row>
    <row r="474" spans="1:21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</row>
    <row r="475" spans="1:21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</row>
    <row r="476" spans="1:21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</row>
    <row r="477" spans="1:21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</row>
    <row r="478" spans="1:21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</row>
    <row r="479" spans="1:21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</row>
    <row r="480" spans="1:21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</row>
    <row r="481" spans="1:21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</row>
    <row r="482" spans="1:21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</row>
    <row r="483" spans="1:21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</row>
    <row r="484" spans="1:21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</row>
    <row r="485" spans="1:21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</row>
    <row r="486" spans="1:21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</row>
    <row r="487" spans="1:21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</row>
    <row r="488" spans="1:21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</row>
    <row r="489" spans="1:21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</row>
    <row r="490" spans="1:21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</row>
    <row r="491" spans="1:21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</row>
    <row r="492" spans="1:21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</row>
    <row r="493" spans="1:21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</row>
    <row r="494" spans="1:21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</row>
    <row r="495" spans="1:21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</row>
    <row r="496" spans="1:21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</row>
    <row r="497" spans="1:21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</row>
    <row r="498" spans="1:21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</row>
    <row r="499" spans="1:21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</row>
    <row r="500" spans="1:21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</row>
    <row r="501" spans="1:21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</row>
    <row r="502" spans="1:21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</row>
    <row r="503" spans="1:21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</row>
    <row r="504" spans="1:21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</row>
    <row r="505" spans="1:21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</row>
    <row r="506" spans="1:21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</row>
    <row r="507" spans="1:21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</row>
    <row r="508" spans="1:21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</row>
    <row r="509" spans="1:21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</row>
    <row r="510" spans="1:21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</row>
    <row r="511" spans="1:21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</row>
    <row r="512" spans="1:21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</row>
    <row r="513" spans="1:21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</row>
    <row r="514" spans="1:2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</row>
    <row r="515" spans="1:21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</row>
    <row r="516" spans="1:21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</row>
    <row r="517" spans="1:21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</row>
    <row r="518" spans="1:21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</row>
    <row r="519" spans="1:21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</row>
    <row r="520" spans="1:21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</row>
    <row r="521" spans="1:21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</row>
    <row r="522" spans="1:21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</row>
    <row r="523" spans="1:21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</row>
    <row r="524" spans="1:21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</row>
    <row r="525" spans="1:21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</row>
    <row r="526" spans="1:21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</row>
    <row r="527" spans="1:21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</row>
    <row r="528" spans="1:21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</row>
    <row r="529" spans="1:21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</row>
    <row r="530" spans="1:21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</row>
    <row r="531" spans="1:21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</row>
    <row r="532" spans="1:21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</row>
    <row r="533" spans="1:21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</row>
    <row r="534" spans="1:21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</row>
    <row r="535" spans="1:21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</row>
    <row r="536" spans="1:21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</row>
    <row r="537" spans="1:21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</row>
    <row r="538" spans="1:21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</row>
    <row r="539" spans="1:21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</row>
    <row r="540" spans="1:21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</row>
    <row r="541" spans="1:21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</row>
    <row r="542" spans="1:21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</row>
    <row r="543" spans="1:21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</row>
    <row r="544" spans="1:21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</row>
    <row r="545" spans="1:21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</row>
    <row r="546" spans="1:21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</row>
    <row r="547" spans="1:21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</row>
    <row r="548" spans="1:21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</row>
    <row r="549" spans="1:21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</row>
    <row r="550" spans="1:21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</row>
    <row r="551" spans="1:21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</row>
    <row r="552" spans="1:21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</row>
    <row r="553" spans="1:21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</row>
    <row r="554" spans="1:21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</row>
    <row r="555" spans="1:21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</row>
    <row r="556" spans="1:21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</row>
    <row r="557" spans="1:21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</row>
    <row r="558" spans="1:21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</row>
    <row r="559" spans="1:21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</row>
    <row r="560" spans="1:21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</row>
    <row r="561" spans="1:21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</row>
    <row r="562" spans="1:21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</row>
    <row r="563" spans="1:21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</row>
    <row r="564" spans="1:21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</row>
    <row r="565" spans="1:21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</row>
    <row r="566" spans="1:21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</row>
    <row r="567" spans="1:21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</row>
    <row r="568" spans="1:21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</row>
    <row r="569" spans="1:21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</row>
    <row r="570" spans="1:21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</row>
    <row r="571" spans="1:21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</row>
    <row r="572" spans="1:21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</row>
    <row r="573" spans="1:21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</row>
    <row r="574" spans="1:21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</row>
    <row r="575" spans="1:21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</row>
    <row r="576" spans="1:21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</row>
    <row r="577" spans="1:21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</row>
    <row r="578" spans="1:21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</row>
    <row r="579" spans="1:21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</row>
    <row r="580" spans="1:21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</row>
    <row r="581" spans="1:21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</row>
    <row r="582" spans="1:21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</row>
    <row r="583" spans="1:21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</row>
    <row r="584" spans="1:21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</row>
    <row r="585" spans="1:21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</row>
    <row r="586" spans="1:21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</row>
    <row r="587" spans="1:21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</row>
    <row r="588" spans="1:21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</row>
    <row r="589" spans="1:21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</row>
    <row r="590" spans="1:21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</row>
    <row r="591" spans="1:21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</row>
    <row r="592" spans="1:21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</row>
    <row r="593" spans="1:21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</row>
    <row r="594" spans="1:21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</row>
    <row r="595" spans="1:21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</row>
    <row r="596" spans="1:21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</row>
    <row r="597" spans="1:21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</row>
    <row r="598" spans="1:21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</row>
    <row r="599" spans="1:21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</row>
    <row r="600" spans="1:21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</row>
    <row r="601" spans="1:21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</row>
    <row r="602" spans="1:21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</row>
    <row r="603" spans="1:21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</row>
    <row r="604" spans="1:21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</row>
    <row r="605" spans="1:21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</row>
    <row r="606" spans="1:21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</row>
    <row r="607" spans="1:21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</row>
    <row r="608" spans="1:21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</row>
    <row r="609" spans="1:21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</row>
    <row r="610" spans="1:21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</row>
    <row r="611" spans="1:21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</row>
    <row r="612" spans="1:21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</row>
    <row r="613" spans="1:21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</row>
    <row r="614" spans="1:2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</row>
    <row r="615" spans="1:21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</row>
    <row r="616" spans="1:21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</row>
    <row r="617" spans="1:21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</row>
    <row r="618" spans="1:21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</row>
    <row r="619" spans="1:21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</row>
    <row r="620" spans="1:21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</row>
    <row r="621" spans="1:21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</row>
    <row r="622" spans="1:21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</row>
    <row r="623" spans="1:21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</row>
    <row r="624" spans="1:21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</row>
    <row r="625" spans="1:21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</row>
    <row r="626" spans="1:21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</row>
    <row r="627" spans="1:21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</row>
    <row r="628" spans="1:21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</row>
    <row r="629" spans="1:21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</row>
    <row r="630" spans="1:21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</row>
    <row r="631" spans="1:21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</row>
    <row r="632" spans="1:21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</row>
    <row r="633" spans="1:21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</row>
    <row r="634" spans="1:21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</row>
    <row r="635" spans="1:21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</row>
    <row r="636" spans="1:21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</row>
    <row r="637" spans="1:21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</row>
    <row r="638" spans="1:21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</row>
    <row r="639" spans="1:21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</row>
    <row r="640" spans="1:21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</row>
    <row r="641" spans="1:21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</row>
    <row r="642" spans="1:21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</row>
    <row r="643" spans="1:21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</row>
    <row r="644" spans="1:21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</row>
    <row r="645" spans="1:21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</row>
    <row r="646" spans="1:21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</row>
    <row r="647" spans="1:21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</row>
    <row r="648" spans="1:21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</row>
    <row r="649" spans="1:21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</row>
    <row r="650" spans="1:21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</row>
    <row r="651" spans="1:21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</row>
    <row r="652" spans="1:21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</row>
    <row r="653" spans="1:21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</row>
    <row r="654" spans="1:21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</row>
    <row r="655" spans="1:21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</row>
    <row r="656" spans="1:21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</row>
    <row r="657" spans="1:21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</row>
    <row r="658" spans="1:21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</row>
    <row r="659" spans="1:21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</row>
    <row r="660" spans="1:21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</row>
    <row r="661" spans="1:21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</row>
    <row r="662" spans="1:21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</row>
    <row r="663" spans="1:21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</row>
    <row r="664" spans="1:21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</row>
    <row r="665" spans="1:21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</row>
    <row r="666" spans="1:21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</row>
    <row r="667" spans="1:21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</row>
    <row r="668" spans="1:21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</row>
    <row r="669" spans="1:21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</row>
    <row r="670" spans="1:21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</row>
    <row r="671" spans="1:21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</row>
    <row r="672" spans="1:21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</row>
    <row r="673" spans="1:21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</row>
    <row r="674" spans="1:21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</row>
    <row r="675" spans="1:21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</row>
    <row r="676" spans="1:21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</row>
    <row r="677" spans="1:21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</row>
    <row r="678" spans="1:21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</row>
    <row r="679" spans="1:21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</row>
    <row r="680" spans="1:21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</row>
    <row r="681" spans="1:21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</row>
    <row r="682" spans="1:21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</row>
    <row r="683" spans="1:21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</row>
    <row r="684" spans="1:21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</row>
    <row r="685" spans="1:21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</row>
    <row r="686" spans="1:21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</row>
    <row r="687" spans="1:21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</row>
    <row r="688" spans="1:21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</row>
    <row r="689" spans="1:21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</row>
    <row r="690" spans="1:21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</row>
    <row r="691" spans="1:21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</row>
    <row r="692" spans="1:21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</row>
    <row r="693" spans="1:21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</row>
    <row r="694" spans="1:21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</row>
    <row r="695" spans="1:21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</row>
    <row r="696" spans="1:21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</row>
    <row r="697" spans="1:21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</row>
    <row r="698" spans="1:21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</row>
    <row r="699" spans="1:21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</row>
    <row r="700" spans="1:21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</row>
    <row r="701" spans="1:21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</row>
    <row r="702" spans="1:21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</row>
    <row r="703" spans="1:21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</row>
    <row r="704" spans="1:21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</row>
    <row r="705" spans="1:21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</row>
    <row r="706" spans="1:21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</row>
    <row r="707" spans="1:21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</row>
    <row r="708" spans="1:21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</row>
    <row r="709" spans="1:21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</row>
    <row r="710" spans="1:21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</row>
    <row r="711" spans="1:21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</row>
    <row r="712" spans="1:21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</row>
    <row r="713" spans="1:21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</row>
    <row r="714" spans="1:2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</row>
    <row r="715" spans="1:21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</row>
    <row r="716" spans="1:21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</row>
    <row r="717" spans="1:21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</row>
    <row r="718" spans="1:21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</row>
    <row r="719" spans="1:21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</row>
    <row r="720" spans="1:21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</row>
    <row r="721" spans="1:21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</row>
    <row r="722" spans="1:21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</row>
    <row r="723" spans="1:21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</row>
    <row r="724" spans="1:21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</row>
    <row r="725" spans="1:21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</row>
    <row r="726" spans="1:21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</row>
    <row r="727" spans="1:21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</row>
    <row r="728" spans="1:21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</row>
    <row r="729" spans="1:21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</row>
    <row r="730" spans="1:21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</row>
    <row r="731" spans="1:21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</row>
    <row r="732" spans="1:21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</row>
    <row r="733" spans="1:21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</row>
    <row r="734" spans="1:21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</row>
    <row r="735" spans="1:21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</row>
    <row r="736" spans="1:21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</row>
    <row r="737" spans="1:21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</row>
    <row r="738" spans="1:21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</row>
    <row r="739" spans="1:21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</row>
    <row r="740" spans="1:21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</row>
    <row r="741" spans="1:21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</row>
    <row r="742" spans="1:21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</row>
    <row r="743" spans="1:21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</row>
    <row r="744" spans="1:21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</row>
    <row r="745" spans="1:21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</row>
    <row r="746" spans="1:21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</row>
    <row r="747" spans="1:21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</row>
    <row r="748" spans="1:21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</row>
    <row r="749" spans="1:21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</row>
    <row r="750" spans="1:21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</row>
    <row r="751" spans="1:21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</row>
    <row r="752" spans="1:21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</row>
    <row r="753" spans="1:21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</row>
    <row r="754" spans="1:21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</row>
    <row r="755" spans="1:21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</row>
    <row r="756" spans="1:21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</row>
    <row r="757" spans="1:21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</row>
    <row r="758" spans="1:21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</row>
    <row r="759" spans="1:21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</row>
    <row r="760" spans="1:21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</row>
    <row r="761" spans="1:21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</row>
    <row r="762" spans="1:21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</row>
    <row r="763" spans="1:21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</row>
    <row r="764" spans="1:21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</row>
    <row r="765" spans="1:21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</row>
    <row r="766" spans="1:21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</row>
    <row r="767" spans="1:21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</row>
    <row r="768" spans="1:21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</row>
    <row r="769" spans="1:21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</row>
    <row r="770" spans="1:21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</row>
    <row r="771" spans="1:21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</row>
    <row r="772" spans="1:21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</row>
    <row r="773" spans="1:21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</row>
    <row r="774" spans="1:21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</row>
    <row r="775" spans="1:21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</row>
    <row r="776" spans="1:21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</row>
    <row r="777" spans="1:21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</row>
    <row r="778" spans="1:21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</row>
    <row r="779" spans="1:21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</row>
    <row r="780" spans="1:21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</row>
    <row r="781" spans="1:21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</row>
    <row r="782" spans="1:21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</row>
    <row r="783" spans="1:21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</row>
    <row r="784" spans="1:21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</row>
    <row r="785" spans="1:21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</row>
    <row r="786" spans="1:21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</row>
    <row r="787" spans="1:21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</row>
    <row r="788" spans="1:21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</row>
    <row r="789" spans="1:21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</row>
    <row r="790" spans="1:21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</row>
    <row r="791" spans="1:21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</row>
    <row r="792" spans="1:21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</row>
    <row r="793" spans="1:21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</row>
    <row r="794" spans="1:21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</row>
    <row r="795" spans="1:21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</row>
    <row r="796" spans="1:21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</row>
    <row r="797" spans="1:21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</row>
    <row r="798" spans="1:21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</row>
    <row r="799" spans="1:21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</row>
    <row r="800" spans="1:21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</row>
    <row r="801" spans="1:21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</row>
    <row r="802" spans="1:21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</row>
    <row r="803" spans="1:21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</row>
    <row r="804" spans="1:21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</row>
    <row r="805" spans="1:21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</row>
    <row r="806" spans="1:21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</row>
    <row r="807" spans="1:21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</row>
    <row r="808" spans="1:21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</row>
    <row r="809" spans="1:21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</row>
    <row r="810" spans="1:21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</row>
    <row r="811" spans="1:21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</row>
    <row r="812" spans="1:21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</row>
    <row r="813" spans="1:21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</row>
    <row r="814" spans="1:2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</row>
    <row r="815" spans="1:21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</row>
    <row r="816" spans="1:21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</row>
    <row r="817" spans="1:21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</row>
    <row r="818" spans="1:21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</row>
    <row r="819" spans="1:21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</row>
    <row r="820" spans="1:21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</row>
    <row r="821" spans="1:21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</row>
    <row r="822" spans="1:21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</row>
    <row r="823" spans="1:21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</row>
    <row r="824" spans="1:21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</row>
    <row r="825" spans="1:21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</row>
    <row r="826" spans="1:21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</row>
    <row r="827" spans="1:21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</row>
    <row r="828" spans="1:21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</row>
    <row r="829" spans="1:21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</row>
    <row r="830" spans="1:21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</row>
    <row r="831" spans="1:21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</row>
    <row r="832" spans="1:21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</row>
    <row r="833" spans="1:21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</row>
    <row r="834" spans="1:21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</row>
    <row r="835" spans="1:21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</row>
    <row r="836" spans="1:21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</row>
    <row r="837" spans="1:21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</row>
    <row r="838" spans="1:21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</row>
    <row r="839" spans="1:21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</row>
    <row r="840" spans="1:21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</row>
    <row r="841" spans="1:21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</row>
    <row r="842" spans="1:21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</row>
    <row r="843" spans="1:21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</row>
    <row r="844" spans="1:21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</row>
    <row r="845" spans="1:21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</row>
    <row r="846" spans="1:21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</row>
    <row r="847" spans="1:21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</row>
    <row r="848" spans="1:21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</row>
    <row r="849" spans="1:21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</row>
    <row r="850" spans="1:21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</row>
    <row r="851" spans="1:21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</row>
    <row r="852" spans="1:21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</row>
    <row r="853" spans="1:21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</row>
    <row r="854" spans="1:21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</row>
    <row r="855" spans="1:21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</row>
    <row r="856" spans="1:21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</row>
    <row r="857" spans="1:21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</row>
    <row r="858" spans="1:21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</row>
    <row r="859" spans="1:21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</row>
    <row r="860" spans="1:21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</row>
    <row r="861" spans="1:21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</row>
    <row r="862" spans="1:21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</row>
    <row r="863" spans="1:21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</row>
    <row r="864" spans="1:21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</row>
    <row r="865" spans="1:21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</row>
    <row r="866" spans="1:21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</row>
    <row r="867" spans="1:21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</row>
    <row r="868" spans="1:21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</row>
    <row r="869" spans="1:21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</row>
    <row r="870" spans="1:21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</row>
    <row r="871" spans="1:21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</row>
    <row r="872" spans="1:21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</row>
    <row r="873" spans="1:21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</row>
    <row r="874" spans="1:21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</row>
    <row r="875" spans="1:21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</row>
    <row r="876" spans="1:21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</row>
    <row r="877" spans="1:21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</row>
    <row r="878" spans="1:21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</row>
    <row r="879" spans="1:21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</row>
    <row r="880" spans="1:21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</row>
    <row r="881" spans="1:21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</row>
    <row r="882" spans="1:21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</row>
    <row r="883" spans="1:21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</row>
    <row r="884" spans="1:21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</row>
    <row r="885" spans="1:21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</row>
    <row r="886" spans="1:21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</row>
    <row r="887" spans="1:21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</row>
    <row r="888" spans="1:21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</row>
    <row r="889" spans="1:21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</row>
    <row r="890" spans="1:21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</row>
    <row r="891" spans="1:21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</row>
    <row r="892" spans="1:21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</row>
    <row r="893" spans="1:21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</row>
    <row r="894" spans="1:21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</row>
    <row r="895" spans="1:21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</row>
    <row r="896" spans="1:21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</row>
    <row r="897" spans="1:21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</row>
    <row r="898" spans="1:21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</row>
    <row r="899" spans="1:21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</row>
    <row r="900" spans="1:21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</row>
    <row r="901" spans="1:21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</row>
    <row r="902" spans="1:21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</row>
    <row r="903" spans="1:21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</row>
    <row r="904" spans="1:21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</row>
    <row r="905" spans="1:21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</row>
    <row r="906" spans="1:21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</row>
    <row r="907" spans="1:21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</row>
    <row r="908" spans="1:21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</row>
    <row r="909" spans="1:21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</row>
    <row r="910" spans="1:21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</row>
    <row r="911" spans="1:21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</row>
    <row r="912" spans="1:21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</row>
    <row r="913" spans="1:21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</row>
    <row r="914" spans="1:2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</row>
    <row r="915" spans="1:21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</row>
    <row r="916" spans="1:21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</row>
    <row r="917" spans="1:21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</row>
    <row r="918" spans="1:21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</row>
    <row r="919" spans="1:21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</row>
    <row r="920" spans="1:21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</row>
    <row r="921" spans="1:21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</row>
    <row r="922" spans="1:21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</row>
    <row r="923" spans="1:21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</row>
    <row r="924" spans="1:21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</row>
    <row r="925" spans="1:21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</row>
    <row r="926" spans="1:21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</row>
    <row r="927" spans="1:21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</row>
    <row r="928" spans="1:21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</row>
    <row r="929" spans="1:21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</row>
    <row r="930" spans="1:21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</row>
    <row r="931" spans="1:21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</row>
    <row r="932" spans="1:21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</row>
    <row r="933" spans="1:21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</row>
    <row r="934" spans="1:21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</row>
    <row r="935" spans="1:21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</row>
    <row r="936" spans="1:21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</row>
    <row r="937" spans="1:21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</row>
    <row r="938" spans="1:21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</row>
    <row r="939" spans="1:21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</row>
    <row r="940" spans="1:21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</row>
    <row r="941" spans="1:21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</row>
    <row r="942" spans="1:21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</row>
    <row r="943" spans="1:21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</row>
    <row r="944" spans="1:21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</row>
    <row r="945" spans="1:21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</row>
    <row r="946" spans="1:21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</row>
    <row r="947" spans="1:21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</row>
    <row r="948" spans="1:21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</row>
    <row r="949" spans="1:21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</row>
    <row r="950" spans="1:21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</row>
    <row r="951" spans="1:21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</row>
    <row r="952" spans="1:21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</row>
    <row r="953" spans="1:21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</row>
    <row r="954" spans="1:21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</row>
    <row r="955" spans="1:21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</row>
    <row r="956" spans="1:21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</row>
    <row r="957" spans="1:21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</row>
    <row r="958" spans="1:21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</row>
    <row r="959" spans="1:21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pans="1:21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</row>
    <row r="961" spans="1:21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</row>
    <row r="962" spans="1:21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</row>
    <row r="963" spans="1:21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</row>
    <row r="964" spans="1:21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</row>
    <row r="965" spans="1:21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</row>
    <row r="966" spans="1:21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</row>
    <row r="967" spans="1:21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</row>
    <row r="968" spans="1:21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</row>
    <row r="969" spans="1:21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</row>
    <row r="970" spans="1:21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</row>
    <row r="971" spans="1:21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</row>
    <row r="972" spans="1:21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</row>
    <row r="973" spans="1:21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</row>
    <row r="974" spans="1:21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</row>
    <row r="975" spans="1:21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</row>
    <row r="976" spans="1:21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</row>
    <row r="977" spans="1:21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</row>
    <row r="978" spans="1:21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</row>
    <row r="979" spans="1:21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</row>
    <row r="980" spans="1:21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</row>
    <row r="981" spans="1:21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</row>
    <row r="982" spans="1:21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</row>
    <row r="983" spans="1:21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</row>
    <row r="984" spans="1:21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</row>
    <row r="985" spans="1:21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</row>
    <row r="986" spans="1:21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</row>
    <row r="987" spans="1:21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</row>
    <row r="988" spans="1:21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</row>
    <row r="989" spans="1:21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</row>
    <row r="990" spans="1:21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</row>
    <row r="991" spans="1:21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</row>
    <row r="992" spans="1:21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</row>
    <row r="993" spans="1:21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</row>
    <row r="994" spans="1:21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</row>
    <row r="995" spans="1:21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</row>
    <row r="996" spans="1:21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</row>
    <row r="997" spans="1:21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</row>
    <row r="998" spans="1:21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</row>
    <row r="999" spans="1:21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</row>
    <row r="1000" spans="1:21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</row>
  </sheetData>
  <mergeCells count="16">
    <mergeCell ref="B18:E18"/>
    <mergeCell ref="B19:E19"/>
    <mergeCell ref="D20:E20"/>
    <mergeCell ref="C1:F1"/>
    <mergeCell ref="C2:F2"/>
    <mergeCell ref="B3:C3"/>
    <mergeCell ref="E3:F3"/>
    <mergeCell ref="G3:H3"/>
    <mergeCell ref="E4:E5"/>
    <mergeCell ref="E6:E7"/>
    <mergeCell ref="E14:E15"/>
    <mergeCell ref="F14:F15"/>
    <mergeCell ref="B13:F13"/>
    <mergeCell ref="D14:D15"/>
    <mergeCell ref="B14:C15"/>
    <mergeCell ref="B16:C16"/>
  </mergeCells>
  <dataValidations count="1">
    <dataValidation type="list" allowBlank="1" sqref="C10" xr:uid="{00000000-0002-0000-0100-000000000000}">
      <formula1>$HF$1:$HF$3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000"/>
  <sheetViews>
    <sheetView topLeftCell="A4" workbookViewId="0">
      <selection activeCell="B5" sqref="B5:E18"/>
    </sheetView>
  </sheetViews>
  <sheetFormatPr defaultColWidth="14.42578125" defaultRowHeight="15" customHeight="1"/>
  <cols>
    <col min="1" max="1" width="9" customWidth="1"/>
    <col min="2" max="2" width="8.28515625" customWidth="1"/>
    <col min="3" max="3" width="10.140625" bestFit="1" customWidth="1"/>
    <col min="4" max="4" width="8.85546875" customWidth="1"/>
    <col min="5" max="5" width="10.140625" bestFit="1" customWidth="1"/>
    <col min="6" max="8" width="8.85546875" customWidth="1"/>
    <col min="9" max="9" width="15" bestFit="1" customWidth="1"/>
    <col min="10" max="10" width="10.28515625" customWidth="1"/>
    <col min="11" max="11" width="12" customWidth="1"/>
    <col min="12" max="12" width="10.140625" bestFit="1" customWidth="1"/>
    <col min="13" max="18" width="8.85546875" customWidth="1"/>
  </cols>
  <sheetData>
    <row r="1" spans="1:18" ht="26.25">
      <c r="A1" s="1"/>
      <c r="B1" s="76" t="s">
        <v>40</v>
      </c>
      <c r="C1" s="76"/>
      <c r="D1" s="76"/>
      <c r="E1" s="7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>
      <c r="A2" s="1"/>
      <c r="B2" s="1"/>
      <c r="C2" s="79"/>
      <c r="D2" s="7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thickBot="1">
      <c r="A4" s="1"/>
      <c r="B4" s="113" t="s">
        <v>41</v>
      </c>
      <c r="C4" s="77"/>
      <c r="D4" s="77"/>
      <c r="E4" s="7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>
      <c r="A5" s="1"/>
      <c r="B5" s="27"/>
      <c r="C5" s="28" t="s">
        <v>42</v>
      </c>
      <c r="D5" s="28" t="s">
        <v>43</v>
      </c>
      <c r="E5" s="30" t="s">
        <v>44</v>
      </c>
      <c r="F5" s="1"/>
      <c r="G5" s="1"/>
      <c r="H5" s="31"/>
      <c r="I5" s="32"/>
      <c r="J5" s="33" t="s">
        <v>42</v>
      </c>
      <c r="K5" s="33" t="s">
        <v>43</v>
      </c>
      <c r="L5" s="34" t="s">
        <v>51</v>
      </c>
      <c r="M5" s="1"/>
      <c r="N5" s="1"/>
      <c r="O5" s="1"/>
      <c r="P5" s="1"/>
      <c r="Q5" s="1"/>
      <c r="R5" s="1"/>
    </row>
    <row r="6" spans="1:18">
      <c r="A6" s="1"/>
      <c r="B6" s="35" t="s">
        <v>52</v>
      </c>
      <c r="C6" s="19">
        <v>6979322</v>
      </c>
      <c r="D6" s="16">
        <v>748</v>
      </c>
      <c r="E6" s="38">
        <f>SUM(C6:D6)</f>
        <v>6980070</v>
      </c>
      <c r="F6" s="1"/>
      <c r="G6" s="1"/>
      <c r="H6" s="98" t="s">
        <v>52</v>
      </c>
      <c r="I6" s="39" t="s">
        <v>53</v>
      </c>
      <c r="J6" s="40">
        <f>IF(ISBLANK(C6),"",C6)</f>
        <v>6979322</v>
      </c>
      <c r="K6" s="39">
        <f>IF(ISBLANK(D6),"",D6)</f>
        <v>748</v>
      </c>
      <c r="L6" s="103">
        <f>SUM(J6:K6)</f>
        <v>6980070</v>
      </c>
      <c r="M6" s="1"/>
      <c r="N6" s="1"/>
      <c r="O6" s="1"/>
      <c r="P6" s="1"/>
      <c r="Q6" s="1"/>
      <c r="R6" s="1"/>
    </row>
    <row r="7" spans="1:18">
      <c r="A7" s="1"/>
      <c r="B7" s="35" t="s">
        <v>54</v>
      </c>
      <c r="C7" s="19">
        <v>6511697</v>
      </c>
      <c r="D7" s="16">
        <v>677</v>
      </c>
      <c r="E7" s="38">
        <f>SUM(C7:D7)</f>
        <v>6512374</v>
      </c>
      <c r="F7" s="1"/>
      <c r="G7" s="1"/>
      <c r="H7" s="110"/>
      <c r="I7" s="39" t="s">
        <v>55</v>
      </c>
      <c r="J7" s="43">
        <f>IF(ISBLANK(C6),"",$E6*C$18/$E$18)</f>
        <v>6979336.0979252513</v>
      </c>
      <c r="K7" s="43">
        <f>IF(ISBLANK(D6),"",$E6*D$18/$E$18)</f>
        <v>733.90207474879981</v>
      </c>
      <c r="L7" s="105"/>
      <c r="M7" s="1"/>
      <c r="N7" s="1"/>
      <c r="O7" s="1"/>
      <c r="P7" s="1"/>
      <c r="Q7" s="1"/>
      <c r="R7" s="1"/>
    </row>
    <row r="8" spans="1:18">
      <c r="A8" s="1"/>
      <c r="B8" s="35" t="s">
        <v>56</v>
      </c>
      <c r="C8" s="19">
        <v>7147368</v>
      </c>
      <c r="D8" s="16">
        <v>712</v>
      </c>
      <c r="E8" s="38">
        <f>SUM(C8:D8)</f>
        <v>7148080</v>
      </c>
      <c r="F8" s="1"/>
      <c r="G8" s="44"/>
      <c r="H8" s="98" t="s">
        <v>54</v>
      </c>
      <c r="I8" s="39" t="s">
        <v>53</v>
      </c>
      <c r="J8" s="40">
        <f>IF(ISBLANK(C7),"",C7)</f>
        <v>6511697</v>
      </c>
      <c r="K8" s="39">
        <f>IF(ISBLANK(D7),"",D7)</f>
        <v>677</v>
      </c>
      <c r="L8" s="103">
        <f>SUM(J8:K8)</f>
        <v>6512374</v>
      </c>
      <c r="M8" s="1"/>
      <c r="N8" s="1"/>
      <c r="O8" s="1"/>
      <c r="P8" s="1"/>
      <c r="Q8" s="1"/>
      <c r="R8" s="1"/>
    </row>
    <row r="9" spans="1:18">
      <c r="A9" s="1"/>
      <c r="B9" s="35" t="s">
        <v>57</v>
      </c>
      <c r="C9" s="19">
        <v>6850733</v>
      </c>
      <c r="D9" s="16">
        <v>710</v>
      </c>
      <c r="E9" s="38">
        <f>SUM(C9:D9)</f>
        <v>6851443</v>
      </c>
      <c r="F9" s="1"/>
      <c r="G9" s="44"/>
      <c r="H9" s="110"/>
      <c r="I9" s="39" t="s">
        <v>55</v>
      </c>
      <c r="J9" s="43">
        <f>IF(ISBLANK(C7),"",$E7*C$18/$E$18)</f>
        <v>6511689.2726562712</v>
      </c>
      <c r="K9" s="43">
        <f>IF(ISBLANK(D7),"",$E7*D$18/$E$18)</f>
        <v>684.72734372866466</v>
      </c>
      <c r="L9" s="105"/>
      <c r="M9" s="1"/>
      <c r="N9" s="1"/>
      <c r="O9" s="1"/>
      <c r="P9" s="1"/>
      <c r="Q9" s="1"/>
      <c r="R9" s="1"/>
    </row>
    <row r="10" spans="1:18">
      <c r="A10" s="1"/>
      <c r="B10" s="35" t="s">
        <v>58</v>
      </c>
      <c r="C10" s="19">
        <v>7175367</v>
      </c>
      <c r="D10" s="16">
        <v>687</v>
      </c>
      <c r="E10" s="38">
        <f>SUM(C10:D10)</f>
        <v>7176054</v>
      </c>
      <c r="F10" s="1"/>
      <c r="G10" s="44"/>
      <c r="H10" s="98" t="s">
        <v>56</v>
      </c>
      <c r="I10" s="39" t="s">
        <v>53</v>
      </c>
      <c r="J10" s="40">
        <f>IF(ISBLANK(C8),"",C8)</f>
        <v>7147368</v>
      </c>
      <c r="K10" s="39">
        <f>IF(ISBLANK(D8),"",D8)</f>
        <v>712</v>
      </c>
      <c r="L10" s="103">
        <f>SUM(J10:K10)</f>
        <v>7148080</v>
      </c>
      <c r="M10" s="1"/>
      <c r="N10" s="1"/>
      <c r="O10" s="1"/>
      <c r="P10" s="1"/>
      <c r="Q10" s="1"/>
      <c r="R10" s="1"/>
    </row>
    <row r="11" spans="1:18">
      <c r="A11" s="1"/>
      <c r="B11" s="35" t="s">
        <v>59</v>
      </c>
      <c r="C11" s="19">
        <v>7122586</v>
      </c>
      <c r="D11" s="16">
        <v>643</v>
      </c>
      <c r="E11" s="38">
        <f>SUM(C11:D11)</f>
        <v>7123229</v>
      </c>
      <c r="F11" s="1"/>
      <c r="G11" s="44"/>
      <c r="H11" s="110"/>
      <c r="I11" s="39" t="s">
        <v>55</v>
      </c>
      <c r="J11" s="43">
        <f>IF(ISBLANK(C8),"",$E8*C$18/$E$18)</f>
        <v>7147328.432932267</v>
      </c>
      <c r="K11" s="43">
        <f>IF(ISBLANK(D8),"",$E8*D$18/$E$18)</f>
        <v>751.5670677329025</v>
      </c>
      <c r="L11" s="105"/>
      <c r="M11" s="1"/>
      <c r="N11" s="1"/>
      <c r="O11" s="1"/>
      <c r="P11" s="1"/>
      <c r="Q11" s="1"/>
      <c r="R11" s="1"/>
    </row>
    <row r="12" spans="1:18">
      <c r="A12" s="1"/>
      <c r="B12" s="35" t="s">
        <v>60</v>
      </c>
      <c r="C12" s="19">
        <v>7527284</v>
      </c>
      <c r="D12" s="16">
        <v>698</v>
      </c>
      <c r="E12" s="38">
        <f>SUM(C12:D12)</f>
        <v>7527982</v>
      </c>
      <c r="F12" s="1"/>
      <c r="G12" s="44"/>
      <c r="H12" s="98" t="s">
        <v>57</v>
      </c>
      <c r="I12" s="39" t="s">
        <v>53</v>
      </c>
      <c r="J12" s="40">
        <f>IF(ISBLANK(C9),"",C9)</f>
        <v>6850733</v>
      </c>
      <c r="K12" s="39">
        <f>IF(ISBLANK(D9),"",D9)</f>
        <v>710</v>
      </c>
      <c r="L12" s="103">
        <f>SUM(J12:K12)</f>
        <v>6851443</v>
      </c>
      <c r="M12" s="1"/>
      <c r="N12" s="1"/>
      <c r="O12" s="1"/>
      <c r="P12" s="1"/>
      <c r="Q12" s="1"/>
      <c r="R12" s="1"/>
    </row>
    <row r="13" spans="1:18">
      <c r="A13" s="1"/>
      <c r="B13" s="35" t="s">
        <v>61</v>
      </c>
      <c r="C13" s="19">
        <v>7624626</v>
      </c>
      <c r="D13" s="16">
        <v>952</v>
      </c>
      <c r="E13" s="38">
        <f>SUM(C13:D13)</f>
        <v>7625578</v>
      </c>
      <c r="F13" s="1"/>
      <c r="G13" s="44"/>
      <c r="H13" s="110"/>
      <c r="I13" s="39" t="s">
        <v>55</v>
      </c>
      <c r="J13" s="43">
        <f>IF(ISBLANK(C9),"",$E9*C$18/$E$18)</f>
        <v>6850722.6220907923</v>
      </c>
      <c r="K13" s="43">
        <f>IF(ISBLANK(D9),"",$E9*D$18/$E$18)</f>
        <v>720.37790920766417</v>
      </c>
      <c r="L13" s="105"/>
      <c r="M13" s="1"/>
      <c r="N13" s="1"/>
      <c r="O13" s="1"/>
      <c r="P13" s="1"/>
      <c r="Q13" s="1"/>
      <c r="R13" s="1"/>
    </row>
    <row r="14" spans="1:18">
      <c r="A14" s="1"/>
      <c r="B14" s="35" t="s">
        <v>62</v>
      </c>
      <c r="C14" s="19">
        <v>7440659</v>
      </c>
      <c r="D14" s="16">
        <v>846</v>
      </c>
      <c r="E14" s="38">
        <f>SUM(C14:D14)</f>
        <v>7441505</v>
      </c>
      <c r="F14" s="1"/>
      <c r="G14" s="44"/>
      <c r="H14" s="98" t="s">
        <v>58</v>
      </c>
      <c r="I14" s="39" t="s">
        <v>53</v>
      </c>
      <c r="J14" s="40">
        <f>IF(ISBLANK(C10),"",C10)</f>
        <v>7175367</v>
      </c>
      <c r="K14" s="39">
        <f>IF(ISBLANK(D10),"",D10)</f>
        <v>687</v>
      </c>
      <c r="L14" s="103">
        <f>SUM(J14:K14)</f>
        <v>7176054</v>
      </c>
      <c r="M14" s="1"/>
      <c r="N14" s="1"/>
      <c r="O14" s="1"/>
      <c r="P14" s="1"/>
      <c r="Q14" s="1"/>
      <c r="R14" s="1"/>
    </row>
    <row r="15" spans="1:18">
      <c r="A15" s="1"/>
      <c r="B15" s="35" t="s">
        <v>63</v>
      </c>
      <c r="C15" s="19">
        <v>7293822</v>
      </c>
      <c r="D15" s="16">
        <v>852</v>
      </c>
      <c r="E15" s="38">
        <f>SUM(C15:D15)</f>
        <v>7294674</v>
      </c>
      <c r="F15" s="1"/>
      <c r="G15" s="44"/>
      <c r="H15" s="110"/>
      <c r="I15" s="39" t="s">
        <v>55</v>
      </c>
      <c r="J15" s="43">
        <f>IF(ISBLANK(C10),"",$E10*C$18/$E$18)</f>
        <v>7175299.4916757122</v>
      </c>
      <c r="K15" s="43">
        <f>IF(ISBLANK(D10),"",$E10*D$18/$E$18)</f>
        <v>754.50832428749618</v>
      </c>
      <c r="L15" s="105"/>
      <c r="M15" s="1"/>
      <c r="N15" s="1"/>
      <c r="O15" s="1"/>
      <c r="P15" s="1"/>
      <c r="Q15" s="1"/>
      <c r="R15" s="1"/>
    </row>
    <row r="16" spans="1:18">
      <c r="A16" s="1"/>
      <c r="B16" s="35" t="s">
        <v>64</v>
      </c>
      <c r="C16" s="19">
        <v>6884173</v>
      </c>
      <c r="D16" s="16">
        <v>749</v>
      </c>
      <c r="E16" s="38">
        <f>SUM(C16:D16)</f>
        <v>6884922</v>
      </c>
      <c r="F16" s="1"/>
      <c r="G16" s="44"/>
      <c r="H16" s="98" t="s">
        <v>59</v>
      </c>
      <c r="I16" s="39" t="s">
        <v>53</v>
      </c>
      <c r="J16" s="40">
        <f>IF(ISBLANK(C11),"",C11)</f>
        <v>7122586</v>
      </c>
      <c r="K16" s="39">
        <f>IF(ISBLANK(D11),"",D11)</f>
        <v>643</v>
      </c>
      <c r="L16" s="103">
        <f>SUM(J16:K16)</f>
        <v>7123229</v>
      </c>
      <c r="M16" s="1"/>
      <c r="N16" s="1"/>
      <c r="O16" s="1"/>
      <c r="P16" s="1"/>
      <c r="Q16" s="1"/>
      <c r="R16" s="1"/>
    </row>
    <row r="17" spans="1:18">
      <c r="A17" s="1"/>
      <c r="B17" s="35" t="s">
        <v>65</v>
      </c>
      <c r="C17" s="19">
        <v>7155101</v>
      </c>
      <c r="D17" s="16">
        <v>739</v>
      </c>
      <c r="E17" s="38">
        <f>SUM(C17:D17)</f>
        <v>7155840</v>
      </c>
      <c r="F17" s="1"/>
      <c r="G17" s="44"/>
      <c r="H17" s="110"/>
      <c r="I17" s="39" t="s">
        <v>55</v>
      </c>
      <c r="J17" s="43">
        <f>IF(ISBLANK(C11),"",$E11*C$18/$E$18)</f>
        <v>7122480.0458287653</v>
      </c>
      <c r="K17" s="43">
        <f>IF(ISBLANK(D11),"",$E11*D$18/$E$18)</f>
        <v>748.95417123478967</v>
      </c>
      <c r="L17" s="105"/>
      <c r="M17" s="1"/>
      <c r="N17" s="1"/>
      <c r="O17" s="1"/>
      <c r="P17" s="1"/>
      <c r="Q17" s="1"/>
      <c r="R17" s="1"/>
    </row>
    <row r="18" spans="1:18">
      <c r="A18" s="1"/>
      <c r="B18" s="48" t="s">
        <v>44</v>
      </c>
      <c r="C18" s="49">
        <f t="shared" ref="C18:D18" si="0">SUM(C6:C17)</f>
        <v>85712738</v>
      </c>
      <c r="D18" s="50">
        <f t="shared" si="0"/>
        <v>9013</v>
      </c>
      <c r="E18" s="51">
        <f>SUM(C6:D17)</f>
        <v>85721751</v>
      </c>
      <c r="F18" s="1"/>
      <c r="G18" s="44"/>
      <c r="H18" s="98" t="s">
        <v>60</v>
      </c>
      <c r="I18" s="39" t="s">
        <v>53</v>
      </c>
      <c r="J18" s="40">
        <f>IF(ISBLANK(C12),"",C12)</f>
        <v>7527284</v>
      </c>
      <c r="K18" s="39">
        <f>IF(ISBLANK(D12),"",D12)</f>
        <v>698</v>
      </c>
      <c r="L18" s="103">
        <f>SUM(J18:K18)</f>
        <v>7527982</v>
      </c>
      <c r="M18" s="1"/>
      <c r="N18" s="1"/>
      <c r="O18" s="1"/>
      <c r="P18" s="1"/>
      <c r="Q18" s="1"/>
      <c r="R18" s="1"/>
    </row>
    <row r="19" spans="1:18">
      <c r="A19" s="1"/>
      <c r="B19" s="1"/>
      <c r="C19" s="1"/>
      <c r="D19" s="1"/>
      <c r="E19" s="1"/>
      <c r="F19" s="1"/>
      <c r="G19" s="44"/>
      <c r="H19" s="110"/>
      <c r="I19" s="39" t="s">
        <v>55</v>
      </c>
      <c r="J19" s="43">
        <f>IF(ISBLANK(C12),"",$E12*C18/$E$18)</f>
        <v>7527190.4890827071</v>
      </c>
      <c r="K19" s="43">
        <f>IF(ISBLANK(D12),"",$E12*D18/$E$18)</f>
        <v>791.51091729332495</v>
      </c>
      <c r="L19" s="105"/>
      <c r="M19" s="1"/>
      <c r="N19" s="1"/>
      <c r="O19" s="1"/>
      <c r="P19" s="1"/>
      <c r="Q19" s="1"/>
      <c r="R19" s="1"/>
    </row>
    <row r="20" spans="1:18" ht="15.75" thickBot="1">
      <c r="A20" s="1"/>
      <c r="B20" s="115" t="s">
        <v>66</v>
      </c>
      <c r="C20" s="115"/>
      <c r="D20" s="115"/>
      <c r="E20" s="1"/>
      <c r="F20" s="1"/>
      <c r="G20" s="44"/>
      <c r="H20" s="98" t="s">
        <v>61</v>
      </c>
      <c r="I20" s="39" t="s">
        <v>53</v>
      </c>
      <c r="J20" s="40">
        <f>IF(ISBLANK(C13),"",C13)</f>
        <v>7624626</v>
      </c>
      <c r="K20" s="39">
        <f>IF(ISBLANK(D13),"",D13)</f>
        <v>952</v>
      </c>
      <c r="L20" s="103">
        <f>IF(ISBLANK(J20),"",SUM(J20:K20))</f>
        <v>7625578</v>
      </c>
      <c r="M20" s="1"/>
      <c r="N20" s="1"/>
      <c r="O20" s="1"/>
      <c r="P20" s="1"/>
      <c r="Q20" s="1"/>
      <c r="R20" s="1"/>
    </row>
    <row r="21" spans="1:18" ht="15.75" customHeight="1" thickBot="1">
      <c r="A21" s="1"/>
      <c r="B21" s="114" t="s">
        <v>92</v>
      </c>
      <c r="C21" s="52" t="s">
        <v>68</v>
      </c>
      <c r="D21" s="53" t="s">
        <v>20</v>
      </c>
      <c r="E21" s="1"/>
      <c r="G21" s="44"/>
      <c r="H21" s="110"/>
      <c r="I21" s="39" t="s">
        <v>55</v>
      </c>
      <c r="J21" s="43">
        <f>IF(ISBLANK(C13),"",$E13*C18/$E$18)</f>
        <v>7624776.227594371</v>
      </c>
      <c r="K21" s="43">
        <f>IF(ISBLANK(D13),"",$E13*D18/$E$18)</f>
        <v>801.7724056289984</v>
      </c>
      <c r="L21" s="105"/>
      <c r="M21" s="1"/>
      <c r="N21" s="1"/>
      <c r="O21" s="1"/>
      <c r="P21" s="1"/>
      <c r="Q21" s="1"/>
      <c r="R21" s="1"/>
    </row>
    <row r="22" spans="1:18" ht="15.75" customHeight="1" thickBot="1">
      <c r="A22" s="1"/>
      <c r="B22" s="9">
        <f>SUM(C26:D37)</f>
        <v>78.52367163308837</v>
      </c>
      <c r="C22" s="54">
        <f>(COUNT(C6:D6)-1)*(COUNT(C6:C17)-1)</f>
        <v>11</v>
      </c>
      <c r="D22" s="11">
        <f>CHIDIST(B22,C22)</f>
        <v>2.8455156959643139E-12</v>
      </c>
      <c r="E22" s="1"/>
      <c r="F22" s="1"/>
      <c r="G22" s="44"/>
      <c r="H22" s="98" t="s">
        <v>62</v>
      </c>
      <c r="I22" s="39" t="s">
        <v>53</v>
      </c>
      <c r="J22" s="40">
        <f>IF(ISBLANK(C14),"",C14)</f>
        <v>7440659</v>
      </c>
      <c r="K22" s="39">
        <f>IF(ISBLANK(D14),"",D14)</f>
        <v>846</v>
      </c>
      <c r="L22" s="103">
        <f>IF(ISBLANK(J22),"",SUM(J22:K22))</f>
        <v>7441505</v>
      </c>
      <c r="M22" s="1"/>
      <c r="N22" s="1"/>
      <c r="O22" s="1"/>
      <c r="P22" s="1"/>
      <c r="Q22" s="1"/>
      <c r="R22" s="1"/>
    </row>
    <row r="23" spans="1:18" ht="15.75" customHeight="1">
      <c r="A23" s="1"/>
      <c r="E23" s="1"/>
      <c r="F23" s="1"/>
      <c r="G23" s="44"/>
      <c r="H23" s="110"/>
      <c r="I23" s="39" t="s">
        <v>55</v>
      </c>
      <c r="J23" s="43">
        <f>IF(ISBLANK(C14),"",$E14*C18/$E$18)</f>
        <v>7440722.5814914815</v>
      </c>
      <c r="K23" s="43">
        <f>IF(ISBLANK(D14),"",$E14*D18/$E$18)</f>
        <v>782.41850851833397</v>
      </c>
      <c r="L23" s="105"/>
      <c r="M23" s="1"/>
      <c r="N23" s="1"/>
      <c r="O23" s="1"/>
      <c r="P23" s="1"/>
      <c r="Q23" s="1"/>
      <c r="R23" s="1"/>
    </row>
    <row r="24" spans="1:18" ht="15.75" customHeight="1" thickBot="1">
      <c r="A24" s="1"/>
      <c r="B24" s="107" t="s">
        <v>70</v>
      </c>
      <c r="C24" s="108"/>
      <c r="D24" s="108"/>
      <c r="E24" s="1"/>
      <c r="F24" s="1"/>
      <c r="G24" s="44"/>
      <c r="H24" s="98" t="s">
        <v>63</v>
      </c>
      <c r="I24" s="39" t="s">
        <v>53</v>
      </c>
      <c r="J24" s="40">
        <f>IF(ISBLANK(C15),"",C15)</f>
        <v>7293822</v>
      </c>
      <c r="K24" s="55">
        <f>IF(ISBLANK(D15),"",D15)</f>
        <v>852</v>
      </c>
      <c r="L24" s="103">
        <f>IF(ISBLANK(J24),"",SUM(J24:K24))</f>
        <v>7294674</v>
      </c>
      <c r="M24" s="1"/>
      <c r="N24" s="1"/>
      <c r="O24" s="1"/>
      <c r="P24" s="1"/>
      <c r="Q24" s="1"/>
      <c r="R24" s="1"/>
    </row>
    <row r="25" spans="1:18" ht="15.75" customHeight="1">
      <c r="A25" s="1"/>
      <c r="B25" s="56"/>
      <c r="C25" s="28" t="s">
        <v>42</v>
      </c>
      <c r="D25" s="28" t="s">
        <v>43</v>
      </c>
      <c r="E25" s="1"/>
      <c r="F25" s="1"/>
      <c r="G25" s="44"/>
      <c r="H25" s="110"/>
      <c r="I25" s="39" t="s">
        <v>55</v>
      </c>
      <c r="J25" s="43">
        <f>IF(ISBLANK(C15),"",$E15*C18/$E$18)</f>
        <v>7293907.0196712613</v>
      </c>
      <c r="K25" s="43">
        <f>IF(ISBLANK(D15),"",$E15*D18/$E$18)</f>
        <v>766.98032873826855</v>
      </c>
      <c r="L25" s="105"/>
      <c r="M25" s="1"/>
      <c r="N25" s="1"/>
      <c r="O25" s="1"/>
      <c r="P25" s="1"/>
      <c r="Q25" s="1"/>
      <c r="R25" s="1"/>
    </row>
    <row r="26" spans="1:18" ht="15.75" customHeight="1">
      <c r="A26" s="44"/>
      <c r="B26" s="35" t="s">
        <v>52</v>
      </c>
      <c r="C26" s="60">
        <f>IF(ISBLANK(C6),"",((C6-J7)^2)/J7)</f>
        <v>2.8477135017430872E-5</v>
      </c>
      <c r="D26" s="61">
        <f>IF(ISBLANK(D6),"",((D6-K7)^2)/K7)</f>
        <v>0.27081473568044728</v>
      </c>
      <c r="E26" s="59"/>
      <c r="F26" s="1"/>
      <c r="G26" s="44"/>
      <c r="H26" s="98" t="s">
        <v>64</v>
      </c>
      <c r="I26" s="39" t="s">
        <v>53</v>
      </c>
      <c r="J26" s="40">
        <f>IF(ISBLANK(C16),"",C16)</f>
        <v>6884173</v>
      </c>
      <c r="K26" s="55">
        <f>IF(ISBLANK(D16),"",D16)</f>
        <v>749</v>
      </c>
      <c r="L26" s="103">
        <f>IF(ISBLANK(J26),"",SUM(J26:K26))</f>
        <v>6884922</v>
      </c>
      <c r="M26" s="1"/>
      <c r="N26" s="1"/>
      <c r="O26" s="1"/>
      <c r="P26" s="1"/>
      <c r="Q26" s="1"/>
      <c r="R26" s="1"/>
    </row>
    <row r="27" spans="1:18" ht="15.75" customHeight="1">
      <c r="A27" s="44"/>
      <c r="B27" s="35" t="s">
        <v>54</v>
      </c>
      <c r="C27" s="63">
        <f>IF(ISBLANK(C7),"",((C7-J9)^2)/J9)</f>
        <v>9.1699463230282448E-6</v>
      </c>
      <c r="D27" s="64">
        <f>IF(ISBLANK(D7),"",((D7-K9)^2)/K9)</f>
        <v>8.7205281997026526E-2</v>
      </c>
      <c r="E27" s="59"/>
      <c r="F27" s="1"/>
      <c r="G27" s="44"/>
      <c r="H27" s="110"/>
      <c r="I27" s="39" t="s">
        <v>55</v>
      </c>
      <c r="J27" s="43">
        <f>IF(ISBLANK(C16),"",$E16*C18/$E$18)</f>
        <v>6884198.1020247238</v>
      </c>
      <c r="K27" s="43">
        <f>IF(ISBLANK(D16),"",$E16*D18/$E$18)</f>
        <v>723.89797527584335</v>
      </c>
      <c r="L27" s="105"/>
      <c r="M27" s="1"/>
      <c r="N27" s="1"/>
      <c r="O27" s="1"/>
      <c r="P27" s="1"/>
      <c r="Q27" s="1"/>
      <c r="R27" s="1"/>
    </row>
    <row r="28" spans="1:18" ht="15.75" customHeight="1">
      <c r="A28" s="44"/>
      <c r="B28" s="35" t="s">
        <v>56</v>
      </c>
      <c r="C28" s="63">
        <f>IF(ISBLANK(C8),"",((C8-J11)^2)/J11)</f>
        <v>2.1904028388803934E-4</v>
      </c>
      <c r="D28" s="64">
        <f>IF(ISBLANK(D8),"",((D8-K11)^2)/K11)</f>
        <v>2.0830514217481282</v>
      </c>
      <c r="E28" s="59"/>
      <c r="F28" s="1"/>
      <c r="G28" s="44"/>
      <c r="H28" s="98" t="s">
        <v>65</v>
      </c>
      <c r="I28" s="39" t="s">
        <v>53</v>
      </c>
      <c r="J28" s="40">
        <f>IF(ISBLANK(C17),"",C17)</f>
        <v>7155101</v>
      </c>
      <c r="K28" s="39">
        <f>IF(ISBLANK(D17),"",D17)</f>
        <v>739</v>
      </c>
      <c r="L28" s="103">
        <f>IF(ISBLANK(J28),"",SUM(J28:K28))</f>
        <v>7155840</v>
      </c>
      <c r="M28" s="1"/>
      <c r="N28" s="1"/>
      <c r="O28" s="1"/>
      <c r="P28" s="1"/>
      <c r="Q28" s="1"/>
      <c r="R28" s="1"/>
    </row>
    <row r="29" spans="1:18" ht="15.75" customHeight="1">
      <c r="A29" s="44"/>
      <c r="B29" s="35" t="s">
        <v>57</v>
      </c>
      <c r="C29" s="63">
        <f>IF(ISBLANK(C9),"",((C9-J13)^2)/J13)</f>
        <v>1.572111519685774E-5</v>
      </c>
      <c r="D29" s="64">
        <f>IF(ISBLANK(D9),"",((D9-K13)^2)/K13)</f>
        <v>0.14950624963080839</v>
      </c>
      <c r="E29" s="59"/>
      <c r="F29" s="1"/>
      <c r="G29" s="44"/>
      <c r="H29" s="110"/>
      <c r="I29" s="39" t="s">
        <v>55</v>
      </c>
      <c r="J29" s="43">
        <f>IF(ISBLANK(C17),"",$E17*C18/$E$18)</f>
        <v>7155087.6170263952</v>
      </c>
      <c r="K29" s="43">
        <f>IF(ISBLANK(D17),"",$E17*D18/$E$18)</f>
        <v>752.3829736049139</v>
      </c>
      <c r="L29" s="105"/>
      <c r="M29" s="1"/>
      <c r="N29" s="1"/>
      <c r="O29" s="1"/>
      <c r="P29" s="1"/>
      <c r="Q29" s="1"/>
      <c r="R29" s="1"/>
    </row>
    <row r="30" spans="1:18" ht="15.75" customHeight="1">
      <c r="A30" s="44"/>
      <c r="B30" s="35" t="s">
        <v>58</v>
      </c>
      <c r="C30" s="63">
        <f>IF(ISBLANK(C10),"",((C10-J15)^2)/J15)</f>
        <v>6.3514754379774812E-4</v>
      </c>
      <c r="D30" s="64">
        <f>IF(ISBLANK(D10),"",((D10-K15)^2)/K15)</f>
        <v>6.0401902820746276</v>
      </c>
      <c r="E30" s="59"/>
      <c r="F30" s="1"/>
      <c r="G30" s="1"/>
      <c r="H30" s="98" t="s">
        <v>51</v>
      </c>
      <c r="I30" s="39" t="s">
        <v>53</v>
      </c>
      <c r="J30" s="100">
        <f>IF(ISBLANK(C18),"",C18)</f>
        <v>85712738</v>
      </c>
      <c r="K30" s="102">
        <f>IF(ISBLANK(D18),"",D18)</f>
        <v>9013</v>
      </c>
      <c r="L30" s="103">
        <f>E18</f>
        <v>85721751</v>
      </c>
      <c r="M30" s="1"/>
      <c r="N30" s="1"/>
      <c r="O30" s="1"/>
      <c r="P30" s="1"/>
      <c r="Q30" s="1"/>
      <c r="R30" s="1"/>
    </row>
    <row r="31" spans="1:18" ht="15.75" customHeight="1" thickBot="1">
      <c r="A31" s="44"/>
      <c r="B31" s="35" t="s">
        <v>59</v>
      </c>
      <c r="C31" s="63">
        <f>IF(ISBLANK(C11),"",((C11-J17)^2)/J17)</f>
        <v>1.5761766027853727E-3</v>
      </c>
      <c r="D31" s="64">
        <f>IF(ISBLANK(D11),"",((D11-K17)^2)/K17)</f>
        <v>14.989283501208782</v>
      </c>
      <c r="E31" s="59"/>
      <c r="F31" s="1"/>
      <c r="G31" s="1"/>
      <c r="H31" s="99"/>
      <c r="I31" s="66" t="s">
        <v>55</v>
      </c>
      <c r="J31" s="101"/>
      <c r="K31" s="101"/>
      <c r="L31" s="104"/>
      <c r="M31" s="1"/>
      <c r="N31" s="1"/>
      <c r="O31" s="1"/>
      <c r="P31" s="1"/>
      <c r="Q31" s="1"/>
      <c r="R31" s="1"/>
    </row>
    <row r="32" spans="1:18" ht="15.75" customHeight="1">
      <c r="A32" s="44"/>
      <c r="B32" s="35" t="s">
        <v>60</v>
      </c>
      <c r="C32" s="63">
        <f>IF(ISBLANK(C12),"",((C12-J19)^2)/J19)</f>
        <v>1.1616939501721928E-3</v>
      </c>
      <c r="D32" s="64">
        <f>IF(ISBLANK(D12),"",((D12-K19)^2)/K19)</f>
        <v>11.047594495526742</v>
      </c>
      <c r="E32" s="5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ht="15.75" customHeight="1">
      <c r="A33" s="44"/>
      <c r="B33" s="35" t="s">
        <v>61</v>
      </c>
      <c r="C33" s="63">
        <f>IF(ISBLANK(C13),"",((C13-J21)^2)/J21)</f>
        <v>2.9598678619325402E-3</v>
      </c>
      <c r="D33" s="64">
        <f>IF(ISBLANK(D13),"",((D13-K21)^2)/K21)</f>
        <v>28.14805043432882</v>
      </c>
      <c r="E33" s="59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ht="15.75" customHeight="1">
      <c r="A34" s="44"/>
      <c r="B34" s="35" t="s">
        <v>62</v>
      </c>
      <c r="C34" s="63">
        <f>IF(ISBLANK(C14),"",((C14-J23)^2)/J23)</f>
        <v>5.4330826270415102E-4</v>
      </c>
      <c r="D34" s="64">
        <f>IF(ISBLANK(D14),"",((D14-K23)^2)/K23)</f>
        <v>5.1668078081238829</v>
      </c>
      <c r="E34" s="59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ht="15.75" customHeight="1">
      <c r="A35" s="44"/>
      <c r="B35" s="35" t="s">
        <v>63</v>
      </c>
      <c r="C35" s="63">
        <f>IF(ISBLANK(C15),"",((C15-J25)^2)/J25)</f>
        <v>9.9101133067461332E-4</v>
      </c>
      <c r="D35" s="64">
        <f>IF(ISBLANK(D15),"",((D15-K25)^2)/K25)</f>
        <v>9.4244196762438097</v>
      </c>
      <c r="E35" s="59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5.75" customHeight="1">
      <c r="A36" s="44"/>
      <c r="B36" s="35" t="s">
        <v>64</v>
      </c>
      <c r="C36" s="63">
        <f>IF(ISBLANK(C16),"",((C16-J27)^2)/J27)</f>
        <v>9.1530144236802609E-5</v>
      </c>
      <c r="D36" s="64">
        <f>IF(ISBLANK(D16),"",((D16-K27)^2)/K27)</f>
        <v>0.87044261314871874</v>
      </c>
      <c r="E36" s="59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ht="15.75" customHeight="1" thickBot="1">
      <c r="A37" s="44"/>
      <c r="B37" s="35" t="s">
        <v>65</v>
      </c>
      <c r="C37" s="67">
        <f>IF(ISBLANK(C17),"",((C17-J29)^2)/J29)</f>
        <v>2.5031696618434972E-5</v>
      </c>
      <c r="D37" s="68">
        <f>IF(ISBLANK(D17),"",((D17-K29)^2)/K29)</f>
        <v>0.23804895750321961</v>
      </c>
      <c r="E37" s="59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ht="15.75" customHeight="1">
      <c r="A38" s="44"/>
      <c r="B38" s="70"/>
      <c r="C38" s="70"/>
      <c r="D38" s="70"/>
      <c r="E38" s="59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1:1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1:1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1:1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18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1:1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1:18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1:18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1:1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ht="15.75" customHeight="1">
      <c r="A66" s="1"/>
      <c r="B66" s="1"/>
      <c r="C66" s="1"/>
      <c r="D66" s="1"/>
      <c r="E66" s="1"/>
      <c r="F66" s="1"/>
      <c r="G66" s="1"/>
      <c r="L66" s="1"/>
      <c r="M66" s="1"/>
      <c r="N66" s="1"/>
      <c r="O66" s="1"/>
      <c r="P66" s="1"/>
      <c r="Q66" s="1"/>
      <c r="R66" s="1"/>
    </row>
    <row r="67" spans="1:18" ht="15.75" customHeight="1">
      <c r="A67" s="1"/>
      <c r="B67" s="1"/>
      <c r="C67" s="1"/>
      <c r="D67" s="1"/>
      <c r="E67" s="1"/>
      <c r="F67" s="1"/>
      <c r="G67" s="1"/>
      <c r="L67" s="1"/>
      <c r="M67" s="1"/>
      <c r="N67" s="1"/>
      <c r="O67" s="1"/>
      <c r="P67" s="1"/>
      <c r="Q67" s="1"/>
      <c r="R67" s="1"/>
    </row>
    <row r="68" spans="1:18" ht="15.75" customHeight="1">
      <c r="A68" s="1"/>
      <c r="B68" s="1"/>
      <c r="C68" s="1"/>
      <c r="D68" s="1"/>
      <c r="E68" s="1"/>
      <c r="F68" s="1"/>
      <c r="L68" s="1"/>
      <c r="M68" s="1"/>
      <c r="N68" s="1"/>
      <c r="O68" s="1"/>
      <c r="P68" s="1"/>
      <c r="Q68" s="1"/>
      <c r="R68" s="1"/>
    </row>
    <row r="69" spans="1:18" ht="15.75" customHeight="1">
      <c r="A69" s="1"/>
      <c r="B69" s="1"/>
      <c r="C69" s="1"/>
      <c r="D69" s="1"/>
      <c r="E69" s="1"/>
      <c r="F69" s="1"/>
      <c r="L69" s="1"/>
      <c r="M69" s="1"/>
      <c r="N69" s="1"/>
      <c r="O69" s="1"/>
      <c r="P69" s="1"/>
      <c r="Q69" s="1"/>
      <c r="R69" s="1"/>
    </row>
    <row r="70" spans="1:18" ht="15.75" customHeight="1">
      <c r="A70" s="1"/>
      <c r="B70" s="1"/>
      <c r="C70" s="1"/>
      <c r="D70" s="1"/>
      <c r="E70" s="1"/>
      <c r="F70" s="1"/>
      <c r="L70" s="1"/>
      <c r="M70" s="1"/>
      <c r="N70" s="1"/>
      <c r="O70" s="1"/>
      <c r="P70" s="1"/>
      <c r="Q70" s="1"/>
      <c r="R70" s="1"/>
    </row>
    <row r="71" spans="1:18" ht="15.75" customHeight="1">
      <c r="A71" s="1"/>
      <c r="B71" s="1"/>
      <c r="C71" s="1"/>
      <c r="D71" s="1"/>
      <c r="E71" s="1"/>
      <c r="F71" s="1"/>
      <c r="L71" s="1"/>
      <c r="M71" s="1"/>
      <c r="N71" s="1"/>
      <c r="O71" s="1"/>
      <c r="P71" s="1"/>
      <c r="Q71" s="1"/>
      <c r="R71" s="1"/>
    </row>
    <row r="72" spans="1:18" ht="15.75" customHeight="1">
      <c r="A72" s="1"/>
      <c r="B72" s="1"/>
      <c r="C72" s="1"/>
      <c r="D72" s="1"/>
      <c r="E72" s="1"/>
      <c r="F72" s="1"/>
      <c r="L72" s="1"/>
      <c r="M72" s="1"/>
      <c r="N72" s="1"/>
      <c r="O72" s="1"/>
      <c r="P72" s="1"/>
      <c r="Q72" s="1"/>
      <c r="R72" s="1"/>
    </row>
    <row r="73" spans="1:18" ht="15.75" customHeight="1">
      <c r="A73" s="1"/>
      <c r="B73" s="1"/>
      <c r="C73" s="1"/>
      <c r="D73" s="1"/>
      <c r="E73" s="1"/>
      <c r="F73" s="1"/>
      <c r="L73" s="1"/>
      <c r="M73" s="1"/>
      <c r="N73" s="1"/>
      <c r="O73" s="1"/>
      <c r="P73" s="1"/>
      <c r="Q73" s="1"/>
      <c r="R73" s="1"/>
    </row>
    <row r="74" spans="1:18" ht="15.75" customHeight="1">
      <c r="A74" s="1"/>
      <c r="B74" s="1"/>
      <c r="C74" s="1"/>
      <c r="D74" s="1"/>
      <c r="L74" s="1"/>
      <c r="M74" s="1"/>
      <c r="N74" s="1"/>
      <c r="O74" s="1"/>
      <c r="P74" s="1"/>
      <c r="Q74" s="1"/>
      <c r="R74" s="1"/>
    </row>
    <row r="75" spans="1:18" ht="15.75" customHeight="1">
      <c r="A75" s="1"/>
      <c r="B75" s="1"/>
      <c r="C75" s="1"/>
      <c r="D75" s="1"/>
      <c r="L75" s="1"/>
      <c r="M75" s="1"/>
      <c r="N75" s="1"/>
      <c r="O75" s="1"/>
      <c r="P75" s="1"/>
      <c r="Q75" s="1"/>
      <c r="R75" s="1"/>
    </row>
    <row r="76" spans="1:18" ht="15.75" customHeight="1">
      <c r="A76" s="1"/>
      <c r="B76" s="1"/>
      <c r="C76" s="1"/>
      <c r="D76" s="1"/>
      <c r="L76" s="1"/>
      <c r="M76" s="1"/>
      <c r="N76" s="1"/>
      <c r="O76" s="1"/>
      <c r="P76" s="1"/>
      <c r="Q76" s="1"/>
      <c r="R76" s="1"/>
    </row>
    <row r="77" spans="1:18" ht="15.75" customHeight="1">
      <c r="A77" s="1"/>
      <c r="B77" s="1"/>
      <c r="C77" s="1"/>
      <c r="D77" s="1"/>
      <c r="L77" s="1"/>
      <c r="M77" s="1"/>
      <c r="N77" s="1"/>
      <c r="O77" s="1"/>
      <c r="P77" s="1"/>
      <c r="Q77" s="1"/>
      <c r="R77" s="1"/>
    </row>
    <row r="78" spans="1:18" ht="15.75" customHeight="1">
      <c r="A78" s="1"/>
      <c r="B78" s="1"/>
      <c r="C78" s="1"/>
      <c r="D78" s="1"/>
      <c r="L78" s="1"/>
      <c r="M78" s="1"/>
      <c r="N78" s="1"/>
      <c r="O78" s="1"/>
      <c r="P78" s="1"/>
      <c r="Q78" s="1"/>
      <c r="R78" s="1"/>
    </row>
    <row r="79" spans="1:18" ht="15.75" customHeight="1">
      <c r="A79" s="1"/>
      <c r="L79" s="1"/>
      <c r="M79" s="1"/>
      <c r="N79" s="1"/>
      <c r="O79" s="1"/>
      <c r="P79" s="1"/>
      <c r="Q79" s="1"/>
      <c r="R79" s="1"/>
    </row>
    <row r="80" spans="1:18" ht="15.75" customHeight="1">
      <c r="A80" s="1"/>
      <c r="L80" s="1"/>
      <c r="M80" s="1"/>
      <c r="N80" s="1"/>
      <c r="O80" s="1"/>
      <c r="P80" s="1"/>
      <c r="Q80" s="1"/>
      <c r="R80" s="1"/>
    </row>
    <row r="81" spans="1:18" ht="15.75" customHeight="1">
      <c r="A81" s="1"/>
      <c r="L81" s="1"/>
      <c r="M81" s="1"/>
      <c r="N81" s="1"/>
      <c r="O81" s="1"/>
      <c r="P81" s="1"/>
      <c r="Q81" s="1"/>
      <c r="R81" s="1"/>
    </row>
    <row r="82" spans="1:18" ht="15.75" customHeight="1">
      <c r="A82" s="1"/>
      <c r="L82" s="1"/>
      <c r="M82" s="1"/>
      <c r="N82" s="1"/>
      <c r="O82" s="1"/>
      <c r="P82" s="1"/>
      <c r="Q82" s="1"/>
      <c r="R82" s="1"/>
    </row>
    <row r="83" spans="1:18" ht="15.75" customHeight="1">
      <c r="A83" s="1"/>
      <c r="L83" s="1"/>
      <c r="M83" s="1"/>
      <c r="N83" s="1"/>
      <c r="O83" s="1"/>
      <c r="P83" s="1"/>
      <c r="Q83" s="1"/>
      <c r="R83" s="1"/>
    </row>
    <row r="84" spans="1:18" ht="15.75" customHeight="1">
      <c r="A84" s="1"/>
      <c r="L84" s="1"/>
      <c r="M84" s="1"/>
      <c r="N84" s="1"/>
      <c r="O84" s="1"/>
      <c r="P84" s="1"/>
      <c r="Q84" s="1"/>
      <c r="R84" s="1"/>
    </row>
    <row r="85" spans="1:18" ht="15.75" customHeight="1">
      <c r="A85" s="1"/>
      <c r="L85" s="1"/>
      <c r="M85" s="1"/>
      <c r="N85" s="1"/>
      <c r="O85" s="1"/>
      <c r="P85" s="1"/>
      <c r="Q85" s="1"/>
      <c r="R85" s="1"/>
    </row>
    <row r="86" spans="1:18" ht="15.75" customHeight="1">
      <c r="A86" s="1"/>
      <c r="L86" s="1"/>
      <c r="M86" s="1"/>
      <c r="N86" s="1"/>
      <c r="O86" s="1"/>
      <c r="P86" s="1"/>
      <c r="Q86" s="1"/>
      <c r="R86" s="1"/>
    </row>
    <row r="87" spans="1:18" ht="15.75" customHeight="1">
      <c r="A87" s="1"/>
      <c r="L87" s="1"/>
      <c r="M87" s="1"/>
      <c r="N87" s="1"/>
      <c r="O87" s="1"/>
      <c r="P87" s="1"/>
      <c r="Q87" s="1"/>
      <c r="R87" s="1"/>
    </row>
    <row r="88" spans="1:18" ht="15.75" customHeight="1">
      <c r="A88" s="1"/>
      <c r="L88" s="1"/>
      <c r="M88" s="1"/>
      <c r="N88" s="1"/>
      <c r="O88" s="1"/>
      <c r="P88" s="1"/>
      <c r="Q88" s="1"/>
      <c r="R88" s="1"/>
    </row>
    <row r="89" spans="1:18" ht="15.75" customHeight="1">
      <c r="A89" s="1"/>
      <c r="L89" s="1"/>
      <c r="M89" s="1"/>
      <c r="N89" s="1"/>
      <c r="O89" s="1"/>
      <c r="P89" s="1"/>
      <c r="Q89" s="1"/>
      <c r="R89" s="1"/>
    </row>
    <row r="90" spans="1:18" ht="15.75" customHeight="1">
      <c r="A90" s="1"/>
      <c r="L90" s="1"/>
      <c r="M90" s="1"/>
      <c r="N90" s="1"/>
      <c r="O90" s="1"/>
      <c r="P90" s="1"/>
      <c r="Q90" s="1"/>
      <c r="R90" s="1"/>
    </row>
    <row r="91" spans="1:18" ht="15.75" customHeight="1">
      <c r="A91" s="1"/>
      <c r="L91" s="1"/>
      <c r="M91" s="1"/>
      <c r="N91" s="1"/>
      <c r="O91" s="1"/>
      <c r="P91" s="1"/>
      <c r="Q91" s="1"/>
      <c r="R91" s="1"/>
    </row>
    <row r="92" spans="1:18" ht="15.75" customHeight="1">
      <c r="A92" s="1"/>
      <c r="L92" s="1"/>
      <c r="M92" s="1"/>
      <c r="N92" s="1"/>
      <c r="O92" s="1"/>
      <c r="P92" s="1"/>
      <c r="Q92" s="1"/>
      <c r="R92" s="1"/>
    </row>
    <row r="93" spans="1:18" ht="15.75" customHeight="1">
      <c r="A93" s="1"/>
      <c r="L93" s="1"/>
      <c r="M93" s="1"/>
      <c r="N93" s="1"/>
      <c r="O93" s="1"/>
      <c r="P93" s="1"/>
      <c r="Q93" s="1"/>
      <c r="R93" s="1"/>
    </row>
    <row r="94" spans="1:18" ht="15.75" customHeight="1">
      <c r="A94" s="1"/>
      <c r="L94" s="1"/>
      <c r="M94" s="1"/>
      <c r="N94" s="1"/>
      <c r="O94" s="1"/>
      <c r="P94" s="1"/>
      <c r="Q94" s="1"/>
      <c r="R94" s="1"/>
    </row>
    <row r="95" spans="1:18" ht="15.75" customHeight="1">
      <c r="A95" s="1"/>
      <c r="L95" s="1"/>
      <c r="M95" s="1"/>
      <c r="N95" s="1"/>
      <c r="O95" s="1"/>
      <c r="P95" s="1"/>
      <c r="Q95" s="1"/>
      <c r="R95" s="1"/>
    </row>
    <row r="96" spans="1:18" ht="15.75" customHeight="1">
      <c r="A96" s="1"/>
      <c r="L96" s="1"/>
      <c r="M96" s="1"/>
      <c r="N96" s="1"/>
      <c r="O96" s="1"/>
      <c r="P96" s="1"/>
      <c r="Q96" s="1"/>
      <c r="R96" s="1"/>
    </row>
    <row r="97" spans="1:18" ht="15.75" customHeight="1">
      <c r="A97" s="1"/>
      <c r="L97" s="1"/>
      <c r="M97" s="1"/>
      <c r="N97" s="1"/>
      <c r="O97" s="1"/>
      <c r="P97" s="1"/>
      <c r="Q97" s="1"/>
      <c r="R97" s="1"/>
    </row>
    <row r="98" spans="1:18" ht="15.75" customHeight="1">
      <c r="A98" s="1"/>
      <c r="L98" s="1"/>
      <c r="M98" s="1"/>
      <c r="N98" s="1"/>
      <c r="O98" s="1"/>
      <c r="P98" s="1"/>
      <c r="Q98" s="1"/>
      <c r="R98" s="1"/>
    </row>
    <row r="99" spans="1:18" ht="15.75" customHeight="1">
      <c r="A99" s="1"/>
      <c r="L99" s="1"/>
      <c r="M99" s="1"/>
      <c r="N99" s="1"/>
      <c r="O99" s="1"/>
      <c r="P99" s="1"/>
      <c r="Q99" s="1"/>
      <c r="R99" s="1"/>
    </row>
    <row r="100" spans="1:18" ht="15.75" customHeight="1">
      <c r="A100" s="1"/>
      <c r="L100" s="1"/>
      <c r="M100" s="1"/>
      <c r="N100" s="1"/>
      <c r="O100" s="1"/>
      <c r="P100" s="1"/>
      <c r="Q100" s="1"/>
      <c r="R100" s="1"/>
    </row>
    <row r="101" spans="1:18" ht="15.75" customHeight="1">
      <c r="A101" s="1"/>
      <c r="L101" s="1"/>
      <c r="M101" s="1"/>
      <c r="N101" s="1"/>
      <c r="O101" s="1"/>
      <c r="P101" s="1"/>
      <c r="Q101" s="1"/>
      <c r="R101" s="1"/>
    </row>
    <row r="102" spans="1:18" ht="15.75" customHeight="1">
      <c r="A102" s="1"/>
      <c r="L102" s="1"/>
      <c r="M102" s="1"/>
      <c r="N102" s="1"/>
      <c r="O102" s="1"/>
      <c r="P102" s="1"/>
      <c r="Q102" s="1"/>
      <c r="R102" s="1"/>
    </row>
    <row r="103" spans="1:18" ht="15.75" customHeight="1">
      <c r="A103" s="1"/>
      <c r="L103" s="1"/>
      <c r="M103" s="1"/>
      <c r="N103" s="1"/>
      <c r="O103" s="1"/>
      <c r="P103" s="1"/>
      <c r="Q103" s="1"/>
      <c r="R103" s="1"/>
    </row>
    <row r="104" spans="1:18" ht="15.75" customHeight="1">
      <c r="A104" s="1"/>
      <c r="L104" s="1"/>
      <c r="M104" s="1"/>
      <c r="N104" s="1"/>
      <c r="O104" s="1"/>
      <c r="P104" s="1"/>
      <c r="Q104" s="1"/>
      <c r="R104" s="1"/>
    </row>
    <row r="105" spans="1:18" ht="15.75" customHeight="1">
      <c r="A105" s="1"/>
      <c r="L105" s="1"/>
      <c r="M105" s="1"/>
      <c r="N105" s="1"/>
      <c r="O105" s="1"/>
      <c r="P105" s="1"/>
      <c r="Q105" s="1"/>
      <c r="R105" s="1"/>
    </row>
    <row r="106" spans="1:18" ht="15.75" customHeight="1">
      <c r="A106" s="1"/>
      <c r="L106" s="1"/>
      <c r="M106" s="1"/>
      <c r="N106" s="1"/>
      <c r="O106" s="1"/>
      <c r="P106" s="1"/>
      <c r="Q106" s="1"/>
      <c r="R106" s="1"/>
    </row>
    <row r="107" spans="1:18" ht="15.75" customHeight="1">
      <c r="A107" s="1"/>
      <c r="L107" s="1"/>
      <c r="M107" s="1"/>
      <c r="N107" s="1"/>
      <c r="O107" s="1"/>
      <c r="P107" s="1"/>
      <c r="Q107" s="1"/>
      <c r="R107" s="1"/>
    </row>
    <row r="108" spans="1:18" ht="15.75" customHeight="1">
      <c r="A108" s="1"/>
      <c r="L108" s="1"/>
      <c r="M108" s="1"/>
      <c r="N108" s="1"/>
      <c r="O108" s="1"/>
      <c r="P108" s="1"/>
      <c r="Q108" s="1"/>
      <c r="R108" s="1"/>
    </row>
    <row r="109" spans="1:18" ht="15.75" customHeight="1">
      <c r="A109" s="1"/>
      <c r="L109" s="1"/>
      <c r="M109" s="1"/>
      <c r="N109" s="1"/>
      <c r="O109" s="1"/>
      <c r="P109" s="1"/>
      <c r="Q109" s="1"/>
      <c r="R109" s="1"/>
    </row>
    <row r="110" spans="1:18" ht="15.75" customHeight="1">
      <c r="A110" s="1"/>
      <c r="L110" s="1"/>
      <c r="M110" s="1"/>
      <c r="N110" s="1"/>
      <c r="O110" s="1"/>
      <c r="P110" s="1"/>
      <c r="Q110" s="1"/>
      <c r="R110" s="1"/>
    </row>
    <row r="111" spans="1:18" ht="15.75" customHeight="1">
      <c r="A111" s="1"/>
      <c r="L111" s="1"/>
      <c r="M111" s="1"/>
      <c r="N111" s="1"/>
      <c r="O111" s="1"/>
      <c r="P111" s="1"/>
      <c r="Q111" s="1"/>
      <c r="R111" s="1"/>
    </row>
    <row r="112" spans="1:18" ht="15.75" customHeight="1">
      <c r="A112" s="1"/>
      <c r="L112" s="1"/>
      <c r="M112" s="1"/>
      <c r="N112" s="1"/>
      <c r="O112" s="1"/>
      <c r="P112" s="1"/>
      <c r="Q112" s="1"/>
      <c r="R112" s="1"/>
    </row>
    <row r="113" spans="1:18" ht="15.75" customHeight="1">
      <c r="A113" s="1"/>
      <c r="L113" s="1"/>
      <c r="M113" s="1"/>
      <c r="N113" s="1"/>
      <c r="O113" s="1"/>
      <c r="P113" s="1"/>
      <c r="Q113" s="1"/>
      <c r="R113" s="1"/>
    </row>
    <row r="114" spans="1:18" ht="15.75" customHeight="1">
      <c r="A114" s="1"/>
      <c r="L114" s="1"/>
      <c r="M114" s="1"/>
      <c r="N114" s="1"/>
      <c r="O114" s="1"/>
      <c r="P114" s="1"/>
      <c r="Q114" s="1"/>
      <c r="R114" s="1"/>
    </row>
    <row r="115" spans="1:18" ht="15.75" customHeight="1">
      <c r="A115" s="1"/>
      <c r="L115" s="1"/>
      <c r="M115" s="1"/>
      <c r="N115" s="1"/>
      <c r="O115" s="1"/>
      <c r="P115" s="1"/>
      <c r="Q115" s="1"/>
      <c r="R115" s="1"/>
    </row>
    <row r="116" spans="1:18" ht="15.75" customHeight="1">
      <c r="A116" s="1"/>
      <c r="L116" s="1"/>
      <c r="M116" s="1"/>
      <c r="N116" s="1"/>
      <c r="O116" s="1"/>
      <c r="P116" s="1"/>
      <c r="Q116" s="1"/>
      <c r="R116" s="1"/>
    </row>
    <row r="117" spans="1:18" ht="15.75" customHeight="1">
      <c r="A117" s="1"/>
      <c r="L117" s="1"/>
      <c r="M117" s="1"/>
      <c r="N117" s="1"/>
      <c r="O117" s="1"/>
      <c r="P117" s="1"/>
      <c r="Q117" s="1"/>
      <c r="R117" s="1"/>
    </row>
    <row r="118" spans="1:18" ht="15.75" customHeight="1">
      <c r="A118" s="1"/>
      <c r="L118" s="1"/>
      <c r="M118" s="1"/>
      <c r="N118" s="1"/>
      <c r="O118" s="1"/>
      <c r="P118" s="1"/>
      <c r="Q118" s="1"/>
      <c r="R118" s="1"/>
    </row>
    <row r="119" spans="1:18" ht="15.75" customHeight="1">
      <c r="A119" s="1"/>
      <c r="L119" s="1"/>
      <c r="M119" s="1"/>
      <c r="N119" s="1"/>
      <c r="O119" s="1"/>
      <c r="P119" s="1"/>
      <c r="Q119" s="1"/>
      <c r="R119" s="1"/>
    </row>
    <row r="120" spans="1:18" ht="15.75" customHeight="1">
      <c r="A120" s="1"/>
      <c r="L120" s="1"/>
      <c r="M120" s="1"/>
      <c r="N120" s="1"/>
      <c r="O120" s="1"/>
      <c r="P120" s="1"/>
      <c r="Q120" s="1"/>
      <c r="R120" s="1"/>
    </row>
    <row r="121" spans="1:18" ht="15.75" customHeight="1">
      <c r="A121" s="1"/>
      <c r="L121" s="1"/>
      <c r="M121" s="1"/>
      <c r="N121" s="1"/>
      <c r="O121" s="1"/>
      <c r="P121" s="1"/>
      <c r="Q121" s="1"/>
      <c r="R121" s="1"/>
    </row>
    <row r="122" spans="1:18" ht="15.75" customHeight="1">
      <c r="A122" s="1"/>
      <c r="L122" s="1"/>
      <c r="M122" s="1"/>
      <c r="N122" s="1"/>
      <c r="O122" s="1"/>
      <c r="P122" s="1"/>
      <c r="Q122" s="1"/>
      <c r="R122" s="1"/>
    </row>
    <row r="123" spans="1:18" ht="15.75" customHeight="1">
      <c r="A123" s="1"/>
      <c r="L123" s="1"/>
      <c r="M123" s="1"/>
      <c r="N123" s="1"/>
      <c r="O123" s="1"/>
      <c r="P123" s="1"/>
      <c r="Q123" s="1"/>
      <c r="R123" s="1"/>
    </row>
    <row r="124" spans="1:18" ht="15.75" customHeight="1">
      <c r="A124" s="1"/>
      <c r="L124" s="1"/>
      <c r="M124" s="1"/>
      <c r="N124" s="1"/>
      <c r="O124" s="1"/>
      <c r="P124" s="1"/>
      <c r="Q124" s="1"/>
      <c r="R124" s="1"/>
    </row>
    <row r="125" spans="1:18" ht="15.75" customHeight="1">
      <c r="A125" s="1"/>
      <c r="L125" s="1"/>
      <c r="M125" s="1"/>
      <c r="N125" s="1"/>
      <c r="O125" s="1"/>
      <c r="P125" s="1"/>
      <c r="Q125" s="1"/>
      <c r="R125" s="1"/>
    </row>
    <row r="126" spans="1:18" ht="15.75" customHeight="1">
      <c r="A126" s="1"/>
      <c r="L126" s="1"/>
      <c r="M126" s="1"/>
      <c r="N126" s="1"/>
      <c r="O126" s="1"/>
      <c r="P126" s="1"/>
      <c r="Q126" s="1"/>
      <c r="R126" s="1"/>
    </row>
    <row r="127" spans="1:18" ht="15.75" customHeight="1">
      <c r="A127" s="1"/>
      <c r="L127" s="1"/>
      <c r="M127" s="1"/>
      <c r="N127" s="1"/>
      <c r="O127" s="1"/>
      <c r="P127" s="1"/>
      <c r="Q127" s="1"/>
      <c r="R127" s="1"/>
    </row>
    <row r="128" spans="1:18" ht="15.75" customHeight="1">
      <c r="A128" s="1"/>
      <c r="L128" s="1"/>
      <c r="M128" s="1"/>
      <c r="N128" s="1"/>
      <c r="O128" s="1"/>
      <c r="P128" s="1"/>
      <c r="Q128" s="1"/>
      <c r="R128" s="1"/>
    </row>
    <row r="129" spans="1:18" ht="15.75" customHeight="1">
      <c r="A129" s="1"/>
      <c r="L129" s="1"/>
      <c r="M129" s="1"/>
      <c r="N129" s="1"/>
      <c r="O129" s="1"/>
      <c r="P129" s="1"/>
      <c r="Q129" s="1"/>
      <c r="R129" s="1"/>
    </row>
    <row r="130" spans="1:18" ht="15.75" customHeight="1">
      <c r="A130" s="1"/>
      <c r="L130" s="1"/>
      <c r="M130" s="1"/>
      <c r="N130" s="1"/>
      <c r="O130" s="1"/>
      <c r="P130" s="1"/>
      <c r="Q130" s="1"/>
      <c r="R130" s="1"/>
    </row>
    <row r="131" spans="1:18" ht="15.75" customHeight="1">
      <c r="A131" s="1"/>
      <c r="L131" s="1"/>
      <c r="M131" s="1"/>
      <c r="N131" s="1"/>
      <c r="O131" s="1"/>
      <c r="P131" s="1"/>
      <c r="Q131" s="1"/>
      <c r="R131" s="1"/>
    </row>
    <row r="132" spans="1:18" ht="15.75" customHeight="1">
      <c r="A132" s="1"/>
      <c r="L132" s="1"/>
      <c r="M132" s="1"/>
      <c r="N132" s="1"/>
      <c r="O132" s="1"/>
      <c r="P132" s="1"/>
      <c r="Q132" s="1"/>
      <c r="R132" s="1"/>
    </row>
    <row r="133" spans="1:18" ht="15.75" customHeight="1">
      <c r="A133" s="1"/>
      <c r="L133" s="1"/>
      <c r="M133" s="1"/>
      <c r="N133" s="1"/>
      <c r="O133" s="1"/>
      <c r="P133" s="1"/>
      <c r="Q133" s="1"/>
      <c r="R133" s="1"/>
    </row>
    <row r="134" spans="1:18" ht="15.75" customHeight="1">
      <c r="A134" s="1"/>
      <c r="L134" s="1"/>
      <c r="M134" s="1"/>
      <c r="N134" s="1"/>
      <c r="O134" s="1"/>
      <c r="P134" s="1"/>
      <c r="Q134" s="1"/>
      <c r="R134" s="1"/>
    </row>
    <row r="135" spans="1:18" ht="15.75" customHeight="1">
      <c r="A135" s="1"/>
      <c r="L135" s="1"/>
      <c r="M135" s="1"/>
      <c r="N135" s="1"/>
      <c r="O135" s="1"/>
      <c r="P135" s="1"/>
      <c r="Q135" s="1"/>
      <c r="R135" s="1"/>
    </row>
    <row r="136" spans="1:18" ht="15.75" customHeight="1">
      <c r="A136" s="1"/>
      <c r="L136" s="1"/>
      <c r="M136" s="1"/>
      <c r="N136" s="1"/>
      <c r="O136" s="1"/>
      <c r="P136" s="1"/>
      <c r="Q136" s="1"/>
      <c r="R136" s="1"/>
    </row>
    <row r="137" spans="1:18" ht="15.75" customHeight="1">
      <c r="A137" s="1"/>
      <c r="L137" s="1"/>
      <c r="M137" s="1"/>
      <c r="N137" s="1"/>
      <c r="O137" s="1"/>
      <c r="P137" s="1"/>
      <c r="Q137" s="1"/>
      <c r="R137" s="1"/>
    </row>
    <row r="138" spans="1:18" ht="15.75" customHeight="1">
      <c r="A138" s="1"/>
      <c r="L138" s="1"/>
      <c r="M138" s="1"/>
      <c r="N138" s="1"/>
      <c r="O138" s="1"/>
      <c r="P138" s="1"/>
      <c r="Q138" s="1"/>
      <c r="R138" s="1"/>
    </row>
    <row r="139" spans="1:18" ht="15.75" customHeight="1">
      <c r="A139" s="1"/>
      <c r="L139" s="1"/>
      <c r="M139" s="1"/>
      <c r="N139" s="1"/>
      <c r="O139" s="1"/>
      <c r="P139" s="1"/>
      <c r="Q139" s="1"/>
      <c r="R139" s="1"/>
    </row>
    <row r="140" spans="1:18" ht="15.75" customHeight="1">
      <c r="A140" s="1"/>
      <c r="L140" s="1"/>
      <c r="M140" s="1"/>
      <c r="N140" s="1"/>
      <c r="O140" s="1"/>
      <c r="P140" s="1"/>
      <c r="Q140" s="1"/>
      <c r="R140" s="1"/>
    </row>
    <row r="141" spans="1:18" ht="15.75" customHeight="1">
      <c r="A141" s="1"/>
      <c r="L141" s="1"/>
      <c r="M141" s="1"/>
      <c r="N141" s="1"/>
      <c r="O141" s="1"/>
      <c r="P141" s="1"/>
      <c r="Q141" s="1"/>
      <c r="R141" s="1"/>
    </row>
    <row r="142" spans="1:18" ht="15.75" customHeight="1">
      <c r="A142" s="1"/>
      <c r="L142" s="1"/>
      <c r="M142" s="1"/>
      <c r="N142" s="1"/>
      <c r="O142" s="1"/>
      <c r="P142" s="1"/>
      <c r="Q142" s="1"/>
      <c r="R142" s="1"/>
    </row>
    <row r="143" spans="1:18" ht="15.75" customHeight="1">
      <c r="A143" s="1"/>
      <c r="L143" s="1"/>
      <c r="M143" s="1"/>
      <c r="N143" s="1"/>
      <c r="O143" s="1"/>
      <c r="P143" s="1"/>
      <c r="Q143" s="1"/>
      <c r="R143" s="1"/>
    </row>
    <row r="144" spans="1:18" ht="15.75" customHeight="1">
      <c r="A144" s="1"/>
      <c r="L144" s="1"/>
      <c r="M144" s="1"/>
      <c r="N144" s="1"/>
      <c r="O144" s="1"/>
      <c r="P144" s="1"/>
      <c r="Q144" s="1"/>
      <c r="R144" s="1"/>
    </row>
    <row r="145" spans="1:18" ht="15.75" customHeight="1">
      <c r="A145" s="1"/>
      <c r="L145" s="1"/>
      <c r="M145" s="1"/>
      <c r="N145" s="1"/>
      <c r="O145" s="1"/>
      <c r="P145" s="1"/>
      <c r="Q145" s="1"/>
      <c r="R145" s="1"/>
    </row>
    <row r="146" spans="1:18" ht="15.75" customHeight="1">
      <c r="A146" s="1"/>
      <c r="L146" s="1"/>
      <c r="M146" s="1"/>
      <c r="N146" s="1"/>
      <c r="O146" s="1"/>
      <c r="P146" s="1"/>
      <c r="Q146" s="1"/>
      <c r="R146" s="1"/>
    </row>
    <row r="147" spans="1:18" ht="15.75" customHeight="1">
      <c r="A147" s="1"/>
      <c r="L147" s="1"/>
      <c r="M147" s="1"/>
      <c r="N147" s="1"/>
      <c r="O147" s="1"/>
      <c r="P147" s="1"/>
      <c r="Q147" s="1"/>
      <c r="R147" s="1"/>
    </row>
    <row r="148" spans="1:18" ht="15.75" customHeight="1">
      <c r="A148" s="1"/>
      <c r="L148" s="1"/>
      <c r="M148" s="1"/>
      <c r="N148" s="1"/>
      <c r="O148" s="1"/>
      <c r="P148" s="1"/>
      <c r="Q148" s="1"/>
      <c r="R148" s="1"/>
    </row>
    <row r="149" spans="1:18" ht="15.75" customHeight="1">
      <c r="A149" s="1"/>
      <c r="L149" s="1"/>
      <c r="M149" s="1"/>
      <c r="N149" s="1"/>
      <c r="O149" s="1"/>
      <c r="P149" s="1"/>
      <c r="Q149" s="1"/>
      <c r="R149" s="1"/>
    </row>
    <row r="150" spans="1:18" ht="15.75" customHeight="1">
      <c r="A150" s="1"/>
      <c r="L150" s="1"/>
      <c r="M150" s="1"/>
      <c r="N150" s="1"/>
      <c r="O150" s="1"/>
      <c r="P150" s="1"/>
      <c r="Q150" s="1"/>
      <c r="R150" s="1"/>
    </row>
    <row r="151" spans="1:18" ht="15.75" customHeight="1">
      <c r="A151" s="1"/>
      <c r="L151" s="1"/>
      <c r="M151" s="1"/>
      <c r="N151" s="1"/>
      <c r="O151" s="1"/>
      <c r="P151" s="1"/>
      <c r="Q151" s="1"/>
      <c r="R151" s="1"/>
    </row>
    <row r="152" spans="1:18" ht="15.75" customHeight="1">
      <c r="A152" s="1"/>
      <c r="L152" s="1"/>
      <c r="M152" s="1"/>
      <c r="N152" s="1"/>
      <c r="O152" s="1"/>
      <c r="P152" s="1"/>
      <c r="Q152" s="1"/>
      <c r="R152" s="1"/>
    </row>
    <row r="153" spans="1:18" ht="15.75" customHeight="1">
      <c r="A153" s="1"/>
      <c r="L153" s="1"/>
      <c r="M153" s="1"/>
      <c r="N153" s="1"/>
      <c r="O153" s="1"/>
      <c r="P153" s="1"/>
      <c r="Q153" s="1"/>
      <c r="R153" s="1"/>
    </row>
    <row r="154" spans="1:18" ht="15.75" customHeight="1">
      <c r="A154" s="1"/>
      <c r="L154" s="1"/>
      <c r="M154" s="1"/>
      <c r="N154" s="1"/>
      <c r="O154" s="1"/>
      <c r="P154" s="1"/>
      <c r="Q154" s="1"/>
      <c r="R154" s="1"/>
    </row>
    <row r="155" spans="1:18" ht="15.75" customHeight="1">
      <c r="A155" s="1"/>
      <c r="L155" s="1"/>
      <c r="M155" s="1"/>
      <c r="N155" s="1"/>
      <c r="O155" s="1"/>
      <c r="P155" s="1"/>
      <c r="Q155" s="1"/>
      <c r="R155" s="1"/>
    </row>
    <row r="156" spans="1:18" ht="15.75" customHeight="1">
      <c r="A156" s="1"/>
      <c r="L156" s="1"/>
      <c r="M156" s="1"/>
      <c r="N156" s="1"/>
      <c r="O156" s="1"/>
      <c r="P156" s="1"/>
      <c r="Q156" s="1"/>
      <c r="R156" s="1"/>
    </row>
    <row r="157" spans="1:18" ht="15.75" customHeight="1">
      <c r="A157" s="1"/>
      <c r="L157" s="1"/>
      <c r="M157" s="1"/>
      <c r="N157" s="1"/>
      <c r="O157" s="1"/>
      <c r="P157" s="1"/>
      <c r="Q157" s="1"/>
      <c r="R157" s="1"/>
    </row>
    <row r="158" spans="1:18" ht="15.75" customHeight="1">
      <c r="A158" s="1"/>
      <c r="L158" s="1"/>
      <c r="M158" s="1"/>
      <c r="N158" s="1"/>
      <c r="O158" s="1"/>
      <c r="P158" s="1"/>
      <c r="Q158" s="1"/>
      <c r="R158" s="1"/>
    </row>
    <row r="159" spans="1:18" ht="15.75" customHeight="1">
      <c r="A159" s="1"/>
      <c r="L159" s="1"/>
      <c r="M159" s="1"/>
      <c r="N159" s="1"/>
      <c r="O159" s="1"/>
      <c r="P159" s="1"/>
      <c r="Q159" s="1"/>
      <c r="R159" s="1"/>
    </row>
    <row r="160" spans="1:18" ht="15.75" customHeight="1">
      <c r="A160" s="1"/>
      <c r="L160" s="1"/>
      <c r="M160" s="1"/>
      <c r="N160" s="1"/>
      <c r="O160" s="1"/>
      <c r="P160" s="1"/>
      <c r="Q160" s="1"/>
      <c r="R160" s="1"/>
    </row>
    <row r="161" spans="1:18" ht="15.75" customHeight="1">
      <c r="A161" s="1"/>
      <c r="L161" s="1"/>
      <c r="M161" s="1"/>
      <c r="N161" s="1"/>
      <c r="O161" s="1"/>
      <c r="P161" s="1"/>
      <c r="Q161" s="1"/>
      <c r="R161" s="1"/>
    </row>
    <row r="162" spans="1:18" ht="15.75" customHeight="1">
      <c r="A162" s="1"/>
      <c r="L162" s="1"/>
      <c r="M162" s="1"/>
      <c r="N162" s="1"/>
      <c r="O162" s="1"/>
      <c r="P162" s="1"/>
      <c r="Q162" s="1"/>
      <c r="R162" s="1"/>
    </row>
    <row r="163" spans="1:18" ht="15.75" customHeight="1">
      <c r="A163" s="1"/>
      <c r="L163" s="1"/>
      <c r="M163" s="1"/>
      <c r="N163" s="1"/>
      <c r="O163" s="1"/>
      <c r="P163" s="1"/>
      <c r="Q163" s="1"/>
      <c r="R163" s="1"/>
    </row>
    <row r="164" spans="1:18" ht="15.75" customHeight="1">
      <c r="A164" s="1"/>
      <c r="L164" s="1"/>
      <c r="M164" s="1"/>
      <c r="N164" s="1"/>
      <c r="O164" s="1"/>
      <c r="P164" s="1"/>
      <c r="Q164" s="1"/>
      <c r="R164" s="1"/>
    </row>
    <row r="165" spans="1:18" ht="15.75" customHeight="1">
      <c r="A165" s="1"/>
      <c r="L165" s="1"/>
      <c r="M165" s="1"/>
      <c r="N165" s="1"/>
      <c r="O165" s="1"/>
      <c r="P165" s="1"/>
      <c r="Q165" s="1"/>
      <c r="R165" s="1"/>
    </row>
    <row r="166" spans="1:18" ht="15.75" customHeight="1">
      <c r="A166" s="1"/>
      <c r="L166" s="1"/>
      <c r="M166" s="1"/>
      <c r="N166" s="1"/>
      <c r="O166" s="1"/>
      <c r="P166" s="1"/>
      <c r="Q166" s="1"/>
      <c r="R166" s="1"/>
    </row>
    <row r="167" spans="1:18" ht="15.75" customHeight="1">
      <c r="A167" s="1"/>
      <c r="L167" s="1"/>
      <c r="M167" s="1"/>
      <c r="N167" s="1"/>
      <c r="O167" s="1"/>
      <c r="P167" s="1"/>
      <c r="Q167" s="1"/>
      <c r="R167" s="1"/>
    </row>
    <row r="168" spans="1:18" ht="15.75" customHeight="1">
      <c r="A168" s="1"/>
      <c r="L168" s="1"/>
      <c r="M168" s="1"/>
      <c r="N168" s="1"/>
      <c r="O168" s="1"/>
      <c r="P168" s="1"/>
      <c r="Q168" s="1"/>
      <c r="R168" s="1"/>
    </row>
    <row r="169" spans="1:18" ht="15.75" customHeight="1">
      <c r="A169" s="1"/>
      <c r="L169" s="1"/>
      <c r="M169" s="1"/>
      <c r="N169" s="1"/>
      <c r="O169" s="1"/>
      <c r="P169" s="1"/>
      <c r="Q169" s="1"/>
      <c r="R169" s="1"/>
    </row>
    <row r="170" spans="1:18" ht="15.75" customHeight="1">
      <c r="A170" s="1"/>
      <c r="L170" s="1"/>
      <c r="M170" s="1"/>
      <c r="N170" s="1"/>
      <c r="O170" s="1"/>
      <c r="P170" s="1"/>
      <c r="Q170" s="1"/>
      <c r="R170" s="1"/>
    </row>
    <row r="171" spans="1:18" ht="15.75" customHeight="1">
      <c r="A171" s="1"/>
      <c r="L171" s="1"/>
      <c r="M171" s="1"/>
      <c r="N171" s="1"/>
      <c r="O171" s="1"/>
      <c r="P171" s="1"/>
      <c r="Q171" s="1"/>
      <c r="R171" s="1"/>
    </row>
    <row r="172" spans="1:18" ht="15.75" customHeight="1">
      <c r="A172" s="1"/>
      <c r="L172" s="1"/>
      <c r="M172" s="1"/>
      <c r="N172" s="1"/>
      <c r="O172" s="1"/>
      <c r="P172" s="1"/>
      <c r="Q172" s="1"/>
      <c r="R172" s="1"/>
    </row>
    <row r="173" spans="1:18" ht="15.75" customHeight="1">
      <c r="A173" s="1"/>
      <c r="L173" s="1"/>
      <c r="M173" s="1"/>
      <c r="N173" s="1"/>
      <c r="O173" s="1"/>
      <c r="P173" s="1"/>
      <c r="Q173" s="1"/>
      <c r="R173" s="1"/>
    </row>
    <row r="174" spans="1:18" ht="15.75" customHeight="1">
      <c r="A174" s="1"/>
      <c r="L174" s="1"/>
      <c r="M174" s="1"/>
      <c r="N174" s="1"/>
      <c r="O174" s="1"/>
      <c r="P174" s="1"/>
      <c r="Q174" s="1"/>
      <c r="R174" s="1"/>
    </row>
    <row r="175" spans="1:18" ht="15.75" customHeight="1">
      <c r="A175" s="1"/>
      <c r="L175" s="1"/>
      <c r="M175" s="1"/>
      <c r="N175" s="1"/>
      <c r="O175" s="1"/>
      <c r="P175" s="1"/>
      <c r="Q175" s="1"/>
      <c r="R175" s="1"/>
    </row>
    <row r="176" spans="1:18" ht="15.75" customHeight="1">
      <c r="A176" s="1"/>
      <c r="L176" s="1"/>
      <c r="M176" s="1"/>
      <c r="N176" s="1"/>
      <c r="O176" s="1"/>
      <c r="P176" s="1"/>
      <c r="Q176" s="1"/>
      <c r="R176" s="1"/>
    </row>
    <row r="177" spans="1:18" ht="15.75" customHeight="1">
      <c r="A177" s="1"/>
      <c r="L177" s="1"/>
      <c r="M177" s="1"/>
      <c r="N177" s="1"/>
      <c r="O177" s="1"/>
      <c r="P177" s="1"/>
      <c r="Q177" s="1"/>
      <c r="R177" s="1"/>
    </row>
    <row r="178" spans="1:18" ht="15.75" customHeight="1">
      <c r="A178" s="1"/>
      <c r="L178" s="1"/>
      <c r="M178" s="1"/>
      <c r="N178" s="1"/>
      <c r="O178" s="1"/>
      <c r="P178" s="1"/>
      <c r="Q178" s="1"/>
      <c r="R178" s="1"/>
    </row>
    <row r="179" spans="1:18" ht="15.75" customHeight="1">
      <c r="A179" s="1"/>
      <c r="L179" s="1"/>
      <c r="M179" s="1"/>
      <c r="N179" s="1"/>
      <c r="O179" s="1"/>
      <c r="P179" s="1"/>
      <c r="Q179" s="1"/>
      <c r="R179" s="1"/>
    </row>
    <row r="180" spans="1:18" ht="15.75" customHeight="1">
      <c r="A180" s="1"/>
      <c r="L180" s="1"/>
      <c r="M180" s="1"/>
      <c r="N180" s="1"/>
      <c r="O180" s="1"/>
      <c r="P180" s="1"/>
      <c r="Q180" s="1"/>
      <c r="R180" s="1"/>
    </row>
    <row r="181" spans="1:18" ht="15.75" customHeight="1">
      <c r="A181" s="1"/>
      <c r="L181" s="1"/>
      <c r="M181" s="1"/>
      <c r="N181" s="1"/>
      <c r="O181" s="1"/>
      <c r="P181" s="1"/>
      <c r="Q181" s="1"/>
      <c r="R181" s="1"/>
    </row>
    <row r="182" spans="1:18" ht="15.75" customHeight="1">
      <c r="A182" s="1"/>
      <c r="L182" s="1"/>
      <c r="M182" s="1"/>
      <c r="N182" s="1"/>
      <c r="O182" s="1"/>
      <c r="P182" s="1"/>
      <c r="Q182" s="1"/>
      <c r="R182" s="1"/>
    </row>
    <row r="183" spans="1:18" ht="15.75" customHeight="1">
      <c r="A183" s="1"/>
      <c r="L183" s="1"/>
      <c r="M183" s="1"/>
      <c r="N183" s="1"/>
      <c r="O183" s="1"/>
      <c r="P183" s="1"/>
      <c r="Q183" s="1"/>
      <c r="R183" s="1"/>
    </row>
    <row r="184" spans="1:18" ht="15.75" customHeight="1">
      <c r="A184" s="1"/>
      <c r="L184" s="1"/>
      <c r="M184" s="1"/>
      <c r="N184" s="1"/>
      <c r="O184" s="1"/>
      <c r="P184" s="1"/>
      <c r="Q184" s="1"/>
      <c r="R184" s="1"/>
    </row>
    <row r="185" spans="1:18" ht="15.75" customHeight="1">
      <c r="A185" s="1"/>
      <c r="L185" s="1"/>
      <c r="M185" s="1"/>
      <c r="N185" s="1"/>
      <c r="O185" s="1"/>
      <c r="P185" s="1"/>
      <c r="Q185" s="1"/>
      <c r="R185" s="1"/>
    </row>
    <row r="186" spans="1:18" ht="15.75" customHeight="1">
      <c r="A186" s="1"/>
      <c r="L186" s="1"/>
      <c r="M186" s="1"/>
      <c r="N186" s="1"/>
      <c r="O186" s="1"/>
      <c r="P186" s="1"/>
      <c r="Q186" s="1"/>
      <c r="R186" s="1"/>
    </row>
    <row r="187" spans="1:18" ht="15.75" customHeight="1">
      <c r="A187" s="1"/>
      <c r="L187" s="1"/>
      <c r="M187" s="1"/>
      <c r="N187" s="1"/>
      <c r="O187" s="1"/>
      <c r="P187" s="1"/>
      <c r="Q187" s="1"/>
      <c r="R187" s="1"/>
    </row>
    <row r="188" spans="1:18" ht="15.75" customHeight="1">
      <c r="A188" s="1"/>
      <c r="L188" s="1"/>
      <c r="M188" s="1"/>
      <c r="N188" s="1"/>
      <c r="O188" s="1"/>
      <c r="P188" s="1"/>
      <c r="Q188" s="1"/>
      <c r="R188" s="1"/>
    </row>
    <row r="189" spans="1:18" ht="15.75" customHeight="1">
      <c r="A189" s="1"/>
      <c r="L189" s="1"/>
      <c r="M189" s="1"/>
      <c r="N189" s="1"/>
      <c r="O189" s="1"/>
      <c r="P189" s="1"/>
      <c r="Q189" s="1"/>
      <c r="R189" s="1"/>
    </row>
    <row r="190" spans="1:18" ht="15.75" customHeight="1">
      <c r="A190" s="1"/>
      <c r="L190" s="1"/>
      <c r="M190" s="1"/>
      <c r="N190" s="1"/>
      <c r="O190" s="1"/>
      <c r="P190" s="1"/>
      <c r="Q190" s="1"/>
      <c r="R190" s="1"/>
    </row>
    <row r="191" spans="1:18" ht="15.75" customHeight="1">
      <c r="A191" s="1"/>
      <c r="L191" s="1"/>
      <c r="M191" s="1"/>
      <c r="N191" s="1"/>
      <c r="O191" s="1"/>
      <c r="P191" s="1"/>
      <c r="Q191" s="1"/>
      <c r="R191" s="1"/>
    </row>
    <row r="192" spans="1:18" ht="15.75" customHeight="1">
      <c r="A192" s="1"/>
      <c r="L192" s="1"/>
      <c r="M192" s="1"/>
      <c r="N192" s="1"/>
      <c r="O192" s="1"/>
      <c r="P192" s="1"/>
      <c r="Q192" s="1"/>
      <c r="R192" s="1"/>
    </row>
    <row r="193" spans="1:18" ht="15.75" customHeight="1">
      <c r="A193" s="1"/>
      <c r="L193" s="1"/>
      <c r="M193" s="1"/>
      <c r="N193" s="1"/>
      <c r="O193" s="1"/>
      <c r="P193" s="1"/>
      <c r="Q193" s="1"/>
      <c r="R193" s="1"/>
    </row>
    <row r="194" spans="1:18" ht="15.75" customHeight="1">
      <c r="A194" s="1"/>
      <c r="L194" s="1"/>
      <c r="M194" s="1"/>
      <c r="N194" s="1"/>
      <c r="O194" s="1"/>
      <c r="P194" s="1"/>
      <c r="Q194" s="1"/>
      <c r="R194" s="1"/>
    </row>
    <row r="195" spans="1:18" ht="15.75" customHeight="1">
      <c r="A195" s="1"/>
      <c r="L195" s="1"/>
      <c r="M195" s="1"/>
      <c r="N195" s="1"/>
      <c r="O195" s="1"/>
      <c r="P195" s="1"/>
      <c r="Q195" s="1"/>
      <c r="R195" s="1"/>
    </row>
    <row r="196" spans="1:18" ht="15.75" customHeight="1">
      <c r="A196" s="1"/>
      <c r="L196" s="1"/>
      <c r="M196" s="1"/>
      <c r="N196" s="1"/>
      <c r="O196" s="1"/>
      <c r="P196" s="1"/>
      <c r="Q196" s="1"/>
      <c r="R196" s="1"/>
    </row>
    <row r="197" spans="1:18" ht="15.75" customHeight="1">
      <c r="A197" s="1"/>
      <c r="L197" s="1"/>
      <c r="M197" s="1"/>
      <c r="N197" s="1"/>
      <c r="O197" s="1"/>
      <c r="P197" s="1"/>
      <c r="Q197" s="1"/>
      <c r="R197" s="1"/>
    </row>
    <row r="198" spans="1:18" ht="15.75" customHeight="1">
      <c r="A198" s="1"/>
      <c r="L198" s="1"/>
      <c r="M198" s="1"/>
      <c r="N198" s="1"/>
      <c r="O198" s="1"/>
      <c r="P198" s="1"/>
      <c r="Q198" s="1"/>
      <c r="R198" s="1"/>
    </row>
    <row r="199" spans="1:18" ht="15.75" customHeight="1">
      <c r="A199" s="1"/>
      <c r="L199" s="1"/>
      <c r="M199" s="1"/>
      <c r="N199" s="1"/>
      <c r="O199" s="1"/>
      <c r="P199" s="1"/>
      <c r="Q199" s="1"/>
      <c r="R199" s="1"/>
    </row>
    <row r="200" spans="1:18" ht="15.75" customHeight="1">
      <c r="A200" s="1"/>
      <c r="L200" s="1"/>
      <c r="M200" s="1"/>
      <c r="N200" s="1"/>
      <c r="O200" s="1"/>
      <c r="P200" s="1"/>
      <c r="Q200" s="1"/>
      <c r="R200" s="1"/>
    </row>
    <row r="201" spans="1:18" ht="15.75" customHeight="1">
      <c r="A201" s="1"/>
      <c r="L201" s="1"/>
      <c r="M201" s="1"/>
      <c r="N201" s="1"/>
      <c r="O201" s="1"/>
      <c r="P201" s="1"/>
      <c r="Q201" s="1"/>
      <c r="R201" s="1"/>
    </row>
    <row r="202" spans="1:18" ht="15.75" customHeight="1">
      <c r="A202" s="1"/>
      <c r="L202" s="1"/>
      <c r="M202" s="1"/>
      <c r="N202" s="1"/>
      <c r="O202" s="1"/>
      <c r="P202" s="1"/>
      <c r="Q202" s="1"/>
      <c r="R202" s="1"/>
    </row>
    <row r="203" spans="1:18" ht="15.75" customHeight="1">
      <c r="A203" s="1"/>
      <c r="L203" s="1"/>
      <c r="M203" s="1"/>
      <c r="N203" s="1"/>
      <c r="O203" s="1"/>
      <c r="P203" s="1"/>
      <c r="Q203" s="1"/>
      <c r="R203" s="1"/>
    </row>
    <row r="204" spans="1:18" ht="15.75" customHeight="1">
      <c r="A204" s="1"/>
      <c r="L204" s="1"/>
      <c r="M204" s="1"/>
      <c r="N204" s="1"/>
      <c r="O204" s="1"/>
      <c r="P204" s="1"/>
      <c r="Q204" s="1"/>
      <c r="R204" s="1"/>
    </row>
    <row r="205" spans="1:18" ht="15.75" customHeight="1">
      <c r="A205" s="1"/>
      <c r="L205" s="1"/>
      <c r="M205" s="1"/>
      <c r="N205" s="1"/>
      <c r="O205" s="1"/>
      <c r="P205" s="1"/>
      <c r="Q205" s="1"/>
      <c r="R205" s="1"/>
    </row>
    <row r="206" spans="1:18" ht="15.75" customHeight="1">
      <c r="A206" s="1"/>
      <c r="L206" s="1"/>
      <c r="M206" s="1"/>
      <c r="N206" s="1"/>
      <c r="O206" s="1"/>
      <c r="P206" s="1"/>
      <c r="Q206" s="1"/>
      <c r="R206" s="1"/>
    </row>
    <row r="207" spans="1:18" ht="15.75" customHeight="1">
      <c r="A207" s="1"/>
      <c r="L207" s="1"/>
      <c r="M207" s="1"/>
      <c r="N207" s="1"/>
      <c r="O207" s="1"/>
      <c r="P207" s="1"/>
      <c r="Q207" s="1"/>
      <c r="R207" s="1"/>
    </row>
    <row r="208" spans="1:18" ht="15.75" customHeight="1">
      <c r="A208" s="1"/>
      <c r="L208" s="1"/>
      <c r="M208" s="1"/>
      <c r="N208" s="1"/>
      <c r="O208" s="1"/>
      <c r="P208" s="1"/>
      <c r="Q208" s="1"/>
      <c r="R208" s="1"/>
    </row>
    <row r="209" spans="1:18" ht="15.75" customHeight="1">
      <c r="A209" s="1"/>
      <c r="L209" s="1"/>
      <c r="M209" s="1"/>
      <c r="N209" s="1"/>
      <c r="O209" s="1"/>
      <c r="P209" s="1"/>
      <c r="Q209" s="1"/>
      <c r="R209" s="1"/>
    </row>
    <row r="210" spans="1:18" ht="15.75" customHeight="1">
      <c r="A210" s="1"/>
      <c r="L210" s="1"/>
      <c r="M210" s="1"/>
      <c r="N210" s="1"/>
      <c r="O210" s="1"/>
      <c r="P210" s="1"/>
      <c r="Q210" s="1"/>
      <c r="R210" s="1"/>
    </row>
    <row r="211" spans="1:18" ht="15.75" customHeight="1">
      <c r="A211" s="1"/>
      <c r="L211" s="1"/>
      <c r="M211" s="1"/>
      <c r="N211" s="1"/>
      <c r="O211" s="1"/>
      <c r="P211" s="1"/>
      <c r="Q211" s="1"/>
      <c r="R211" s="1"/>
    </row>
    <row r="212" spans="1:18" ht="15.75" customHeight="1">
      <c r="A212" s="1"/>
      <c r="L212" s="1"/>
      <c r="M212" s="1"/>
      <c r="N212" s="1"/>
      <c r="O212" s="1"/>
      <c r="P212" s="1"/>
      <c r="Q212" s="1"/>
      <c r="R212" s="1"/>
    </row>
    <row r="213" spans="1:18" ht="15.75" customHeight="1">
      <c r="A213" s="1"/>
      <c r="L213" s="1"/>
      <c r="M213" s="1"/>
      <c r="N213" s="1"/>
      <c r="O213" s="1"/>
      <c r="P213" s="1"/>
      <c r="Q213" s="1"/>
      <c r="R213" s="1"/>
    </row>
    <row r="214" spans="1:18" ht="15.75" customHeight="1">
      <c r="A214" s="1"/>
      <c r="L214" s="1"/>
      <c r="M214" s="1"/>
      <c r="N214" s="1"/>
      <c r="O214" s="1"/>
      <c r="P214" s="1"/>
      <c r="Q214" s="1"/>
      <c r="R214" s="1"/>
    </row>
    <row r="215" spans="1:18" ht="15.75" customHeight="1">
      <c r="A215" s="1"/>
      <c r="L215" s="1"/>
      <c r="M215" s="1"/>
      <c r="N215" s="1"/>
      <c r="O215" s="1"/>
      <c r="P215" s="1"/>
      <c r="Q215" s="1"/>
      <c r="R215" s="1"/>
    </row>
    <row r="216" spans="1:18" ht="15.75" customHeight="1">
      <c r="A216" s="1"/>
      <c r="L216" s="1"/>
      <c r="M216" s="1"/>
      <c r="N216" s="1"/>
      <c r="O216" s="1"/>
      <c r="P216" s="1"/>
      <c r="Q216" s="1"/>
      <c r="R216" s="1"/>
    </row>
    <row r="217" spans="1:18" ht="15.75" customHeight="1">
      <c r="A217" s="1"/>
      <c r="L217" s="1"/>
      <c r="M217" s="1"/>
      <c r="N217" s="1"/>
      <c r="O217" s="1"/>
      <c r="P217" s="1"/>
      <c r="Q217" s="1"/>
      <c r="R217" s="1"/>
    </row>
    <row r="218" spans="1:18" ht="15.75" customHeight="1">
      <c r="A218" s="1"/>
      <c r="L218" s="1"/>
      <c r="M218" s="1"/>
      <c r="N218" s="1"/>
      <c r="O218" s="1"/>
      <c r="P218" s="1"/>
      <c r="Q218" s="1"/>
      <c r="R218" s="1"/>
    </row>
    <row r="219" spans="1:18" ht="15.75" customHeight="1">
      <c r="A219" s="1"/>
      <c r="L219" s="1"/>
      <c r="M219" s="1"/>
      <c r="N219" s="1"/>
      <c r="O219" s="1"/>
      <c r="P219" s="1"/>
      <c r="Q219" s="1"/>
      <c r="R219" s="1"/>
    </row>
    <row r="220" spans="1:18" ht="15.75" customHeight="1">
      <c r="A220" s="1"/>
      <c r="L220" s="1"/>
      <c r="M220" s="1"/>
      <c r="N220" s="1"/>
      <c r="O220" s="1"/>
      <c r="P220" s="1"/>
      <c r="Q220" s="1"/>
      <c r="R220" s="1"/>
    </row>
    <row r="221" spans="1:18" ht="15.75" customHeight="1">
      <c r="A221" s="1"/>
      <c r="L221" s="1"/>
      <c r="M221" s="1"/>
      <c r="N221" s="1"/>
      <c r="O221" s="1"/>
      <c r="P221" s="1"/>
      <c r="Q221" s="1"/>
      <c r="R221" s="1"/>
    </row>
    <row r="222" spans="1:18" ht="15.75" customHeight="1">
      <c r="A222" s="1"/>
      <c r="L222" s="1"/>
      <c r="M222" s="1"/>
      <c r="N222" s="1"/>
      <c r="O222" s="1"/>
      <c r="P222" s="1"/>
      <c r="Q222" s="1"/>
      <c r="R222" s="1"/>
    </row>
    <row r="223" spans="1:18" ht="15.75" customHeight="1">
      <c r="A223" s="1"/>
      <c r="L223" s="1"/>
      <c r="M223" s="1"/>
      <c r="N223" s="1"/>
      <c r="O223" s="1"/>
      <c r="P223" s="1"/>
      <c r="Q223" s="1"/>
      <c r="R223" s="1"/>
    </row>
    <row r="224" spans="1:18" ht="15.75" customHeight="1">
      <c r="A224" s="1"/>
      <c r="L224" s="1"/>
      <c r="M224" s="1"/>
      <c r="N224" s="1"/>
      <c r="O224" s="1"/>
      <c r="P224" s="1"/>
      <c r="Q224" s="1"/>
      <c r="R224" s="1"/>
    </row>
    <row r="225" spans="1:18" ht="15.75" customHeight="1">
      <c r="A225" s="1"/>
      <c r="L225" s="1"/>
      <c r="M225" s="1"/>
      <c r="N225" s="1"/>
      <c r="O225" s="1"/>
      <c r="P225" s="1"/>
      <c r="Q225" s="1"/>
      <c r="R225" s="1"/>
    </row>
    <row r="226" spans="1:18" ht="15.75" customHeight="1">
      <c r="A226" s="1"/>
      <c r="L226" s="1"/>
      <c r="M226" s="1"/>
      <c r="N226" s="1"/>
      <c r="O226" s="1"/>
      <c r="P226" s="1"/>
      <c r="Q226" s="1"/>
      <c r="R226" s="1"/>
    </row>
    <row r="227" spans="1:18" ht="15.75" customHeight="1">
      <c r="A227" s="1"/>
      <c r="L227" s="1"/>
      <c r="M227" s="1"/>
      <c r="N227" s="1"/>
      <c r="O227" s="1"/>
      <c r="P227" s="1"/>
      <c r="Q227" s="1"/>
      <c r="R227" s="1"/>
    </row>
    <row r="228" spans="1:18" ht="15.75" customHeight="1">
      <c r="A228" s="1"/>
      <c r="L228" s="1"/>
      <c r="M228" s="1"/>
      <c r="N228" s="1"/>
      <c r="O228" s="1"/>
      <c r="P228" s="1"/>
      <c r="Q228" s="1"/>
      <c r="R228" s="1"/>
    </row>
    <row r="229" spans="1:18" ht="15.75" customHeight="1">
      <c r="A229" s="1"/>
      <c r="L229" s="1"/>
      <c r="M229" s="1"/>
      <c r="N229" s="1"/>
      <c r="O229" s="1"/>
      <c r="P229" s="1"/>
      <c r="Q229" s="1"/>
      <c r="R229" s="1"/>
    </row>
    <row r="230" spans="1:18" ht="15.75" customHeight="1">
      <c r="A230" s="1"/>
      <c r="L230" s="1"/>
      <c r="M230" s="1"/>
      <c r="N230" s="1"/>
      <c r="O230" s="1"/>
      <c r="P230" s="1"/>
      <c r="Q230" s="1"/>
      <c r="R230" s="1"/>
    </row>
    <row r="231" spans="1:18" ht="15.75" customHeight="1">
      <c r="A231" s="1"/>
      <c r="L231" s="1"/>
      <c r="M231" s="1"/>
      <c r="N231" s="1"/>
      <c r="O231" s="1"/>
      <c r="P231" s="1"/>
      <c r="Q231" s="1"/>
      <c r="R231" s="1"/>
    </row>
    <row r="232" spans="1:18" ht="15.75" customHeight="1">
      <c r="A232" s="1"/>
      <c r="L232" s="1"/>
      <c r="M232" s="1"/>
      <c r="N232" s="1"/>
      <c r="O232" s="1"/>
      <c r="P232" s="1"/>
      <c r="Q232" s="1"/>
      <c r="R232" s="1"/>
    </row>
    <row r="233" spans="1:18" ht="15.75" customHeight="1">
      <c r="A233" s="1"/>
      <c r="L233" s="1"/>
      <c r="M233" s="1"/>
      <c r="N233" s="1"/>
      <c r="O233" s="1"/>
      <c r="P233" s="1"/>
      <c r="Q233" s="1"/>
      <c r="R233" s="1"/>
    </row>
    <row r="234" spans="1:18" ht="15.75" customHeight="1">
      <c r="A234" s="1"/>
      <c r="L234" s="1"/>
      <c r="M234" s="1"/>
      <c r="N234" s="1"/>
      <c r="O234" s="1"/>
      <c r="P234" s="1"/>
      <c r="Q234" s="1"/>
      <c r="R234" s="1"/>
    </row>
    <row r="235" spans="1:18" ht="15.75" customHeight="1">
      <c r="A235" s="1"/>
      <c r="L235" s="1"/>
      <c r="M235" s="1"/>
      <c r="N235" s="1"/>
      <c r="O235" s="1"/>
      <c r="P235" s="1"/>
      <c r="Q235" s="1"/>
      <c r="R235" s="1"/>
    </row>
    <row r="236" spans="1:18" ht="15.75" customHeight="1">
      <c r="A236" s="1"/>
      <c r="L236" s="1"/>
      <c r="M236" s="1"/>
      <c r="N236" s="1"/>
      <c r="O236" s="1"/>
      <c r="P236" s="1"/>
      <c r="Q236" s="1"/>
      <c r="R236" s="1"/>
    </row>
    <row r="237" spans="1:18" ht="15.75" customHeight="1">
      <c r="A237" s="1"/>
      <c r="L237" s="1"/>
      <c r="M237" s="1"/>
      <c r="N237" s="1"/>
      <c r="O237" s="1"/>
      <c r="P237" s="1"/>
      <c r="Q237" s="1"/>
      <c r="R237" s="1"/>
    </row>
    <row r="238" spans="1:18" ht="15.75" customHeight="1">
      <c r="A238" s="1"/>
      <c r="L238" s="1"/>
      <c r="M238" s="1"/>
      <c r="N238" s="1"/>
      <c r="O238" s="1"/>
      <c r="P238" s="1"/>
      <c r="Q238" s="1"/>
      <c r="R238" s="1"/>
    </row>
    <row r="239" spans="1:18" ht="15.75" customHeight="1">
      <c r="A239" s="1"/>
      <c r="L239" s="1"/>
      <c r="M239" s="1"/>
      <c r="N239" s="1"/>
      <c r="O239" s="1"/>
      <c r="P239" s="1"/>
      <c r="Q239" s="1"/>
      <c r="R239" s="1"/>
    </row>
    <row r="240" spans="1:18" ht="15.75" customHeight="1">
      <c r="A240" s="1"/>
      <c r="L240" s="1"/>
      <c r="M240" s="1"/>
      <c r="N240" s="1"/>
      <c r="O240" s="1"/>
      <c r="P240" s="1"/>
      <c r="Q240" s="1"/>
      <c r="R240" s="1"/>
    </row>
    <row r="241" spans="1:18" ht="15.75" customHeight="1">
      <c r="A241" s="1"/>
      <c r="L241" s="1"/>
      <c r="M241" s="1"/>
      <c r="N241" s="1"/>
      <c r="O241" s="1"/>
      <c r="P241" s="1"/>
      <c r="Q241" s="1"/>
      <c r="R241" s="1"/>
    </row>
    <row r="242" spans="1:18" ht="15.75" customHeight="1">
      <c r="A242" s="1"/>
      <c r="L242" s="1"/>
      <c r="M242" s="1"/>
      <c r="N242" s="1"/>
      <c r="O242" s="1"/>
      <c r="P242" s="1"/>
      <c r="Q242" s="1"/>
      <c r="R242" s="1"/>
    </row>
    <row r="243" spans="1:18" ht="15.75" customHeight="1">
      <c r="A243" s="1"/>
      <c r="L243" s="1"/>
      <c r="M243" s="1"/>
      <c r="N243" s="1"/>
      <c r="O243" s="1"/>
      <c r="P243" s="1"/>
      <c r="Q243" s="1"/>
      <c r="R243" s="1"/>
    </row>
    <row r="244" spans="1:18" ht="15.75" customHeight="1">
      <c r="A244" s="1"/>
      <c r="L244" s="1"/>
      <c r="M244" s="1"/>
      <c r="N244" s="1"/>
      <c r="O244" s="1"/>
      <c r="P244" s="1"/>
      <c r="Q244" s="1"/>
      <c r="R244" s="1"/>
    </row>
    <row r="245" spans="1:18" ht="15.75" customHeight="1">
      <c r="A245" s="1"/>
      <c r="L245" s="1"/>
      <c r="M245" s="1"/>
      <c r="N245" s="1"/>
      <c r="O245" s="1"/>
      <c r="P245" s="1"/>
      <c r="Q245" s="1"/>
      <c r="R245" s="1"/>
    </row>
    <row r="246" spans="1:18" ht="15.75" customHeight="1">
      <c r="A246" s="1"/>
      <c r="L246" s="1"/>
      <c r="M246" s="1"/>
      <c r="N246" s="1"/>
      <c r="O246" s="1"/>
      <c r="P246" s="1"/>
      <c r="Q246" s="1"/>
      <c r="R246" s="1"/>
    </row>
    <row r="247" spans="1:18" ht="15.75" customHeight="1">
      <c r="A247" s="1"/>
      <c r="L247" s="1"/>
      <c r="M247" s="1"/>
      <c r="N247" s="1"/>
      <c r="O247" s="1"/>
      <c r="P247" s="1"/>
      <c r="Q247" s="1"/>
      <c r="R247" s="1"/>
    </row>
    <row r="248" spans="1:18" ht="15.75" customHeight="1">
      <c r="A248" s="1"/>
      <c r="L248" s="1"/>
      <c r="M248" s="1"/>
      <c r="N248" s="1"/>
      <c r="O248" s="1"/>
      <c r="P248" s="1"/>
      <c r="Q248" s="1"/>
      <c r="R248" s="1"/>
    </row>
    <row r="249" spans="1:18" ht="15.75" customHeight="1">
      <c r="A249" s="1"/>
      <c r="L249" s="1"/>
      <c r="M249" s="1"/>
      <c r="N249" s="1"/>
      <c r="O249" s="1"/>
      <c r="P249" s="1"/>
      <c r="Q249" s="1"/>
      <c r="R249" s="1"/>
    </row>
    <row r="250" spans="1:18" ht="15.75" customHeight="1">
      <c r="A250" s="1"/>
      <c r="L250" s="1"/>
      <c r="M250" s="1"/>
      <c r="N250" s="1"/>
      <c r="O250" s="1"/>
      <c r="P250" s="1"/>
      <c r="Q250" s="1"/>
      <c r="R250" s="1"/>
    </row>
    <row r="251" spans="1:18" ht="15.75" customHeight="1">
      <c r="A251" s="1"/>
      <c r="L251" s="1"/>
      <c r="M251" s="1"/>
      <c r="N251" s="1"/>
      <c r="O251" s="1"/>
      <c r="P251" s="1"/>
      <c r="Q251" s="1"/>
      <c r="R251" s="1"/>
    </row>
    <row r="252" spans="1:18" ht="15.75" customHeight="1">
      <c r="A252" s="1"/>
      <c r="L252" s="1"/>
      <c r="M252" s="1"/>
      <c r="N252" s="1"/>
      <c r="O252" s="1"/>
      <c r="P252" s="1"/>
      <c r="Q252" s="1"/>
      <c r="R252" s="1"/>
    </row>
    <row r="253" spans="1:18" ht="15.75" customHeight="1">
      <c r="A253" s="1"/>
      <c r="L253" s="1"/>
      <c r="M253" s="1"/>
      <c r="N253" s="1"/>
      <c r="O253" s="1"/>
      <c r="P253" s="1"/>
      <c r="Q253" s="1"/>
      <c r="R253" s="1"/>
    </row>
    <row r="254" spans="1:18" ht="15.75" customHeight="1">
      <c r="A254" s="1"/>
      <c r="L254" s="1"/>
      <c r="M254" s="1"/>
      <c r="N254" s="1"/>
      <c r="O254" s="1"/>
      <c r="P254" s="1"/>
      <c r="Q254" s="1"/>
      <c r="R254" s="1"/>
    </row>
    <row r="255" spans="1:18" ht="15.75" customHeight="1">
      <c r="A255" s="1"/>
      <c r="L255" s="1"/>
      <c r="M255" s="1"/>
      <c r="N255" s="1"/>
      <c r="O255" s="1"/>
      <c r="P255" s="1"/>
      <c r="Q255" s="1"/>
      <c r="R255" s="1"/>
    </row>
    <row r="256" spans="1:18" ht="15.75" customHeight="1">
      <c r="A256" s="1"/>
      <c r="L256" s="1"/>
      <c r="M256" s="1"/>
      <c r="N256" s="1"/>
      <c r="O256" s="1"/>
      <c r="P256" s="1"/>
      <c r="Q256" s="1"/>
      <c r="R256" s="1"/>
    </row>
    <row r="257" spans="1:18" ht="15.75" customHeight="1">
      <c r="A257" s="1"/>
      <c r="L257" s="1"/>
      <c r="M257" s="1"/>
      <c r="N257" s="1"/>
      <c r="O257" s="1"/>
      <c r="P257" s="1"/>
      <c r="Q257" s="1"/>
      <c r="R257" s="1"/>
    </row>
    <row r="258" spans="1:18" ht="15.75" customHeight="1">
      <c r="A258" s="1"/>
      <c r="L258" s="1"/>
      <c r="M258" s="1"/>
      <c r="N258" s="1"/>
      <c r="O258" s="1"/>
      <c r="P258" s="1"/>
      <c r="Q258" s="1"/>
      <c r="R258" s="1"/>
    </row>
    <row r="259" spans="1:18" ht="15.75" customHeight="1">
      <c r="A259" s="1"/>
      <c r="L259" s="1"/>
      <c r="M259" s="1"/>
      <c r="N259" s="1"/>
      <c r="O259" s="1"/>
      <c r="P259" s="1"/>
      <c r="Q259" s="1"/>
      <c r="R259" s="1"/>
    </row>
    <row r="260" spans="1:18" ht="15.75" customHeight="1">
      <c r="A260" s="1"/>
      <c r="L260" s="1"/>
      <c r="M260" s="1"/>
      <c r="N260" s="1"/>
      <c r="O260" s="1"/>
      <c r="P260" s="1"/>
      <c r="Q260" s="1"/>
      <c r="R260" s="1"/>
    </row>
    <row r="261" spans="1:18" ht="15.75" customHeight="1">
      <c r="A261" s="1"/>
      <c r="L261" s="1"/>
      <c r="M261" s="1"/>
      <c r="N261" s="1"/>
      <c r="O261" s="1"/>
      <c r="P261" s="1"/>
      <c r="Q261" s="1"/>
      <c r="R261" s="1"/>
    </row>
    <row r="262" spans="1:18" ht="15.75" customHeight="1">
      <c r="A262" s="1"/>
      <c r="L262" s="1"/>
      <c r="M262" s="1"/>
      <c r="N262" s="1"/>
      <c r="O262" s="1"/>
      <c r="P262" s="1"/>
      <c r="Q262" s="1"/>
      <c r="R262" s="1"/>
    </row>
    <row r="263" spans="1:18" ht="15.75" customHeight="1">
      <c r="A263" s="1"/>
      <c r="L263" s="1"/>
      <c r="M263" s="1"/>
      <c r="N263" s="1"/>
      <c r="O263" s="1"/>
      <c r="P263" s="1"/>
      <c r="Q263" s="1"/>
      <c r="R263" s="1"/>
    </row>
    <row r="264" spans="1:18" ht="15.75" customHeight="1">
      <c r="A264" s="1"/>
      <c r="L264" s="1"/>
      <c r="M264" s="1"/>
      <c r="N264" s="1"/>
      <c r="O264" s="1"/>
      <c r="P264" s="1"/>
      <c r="Q264" s="1"/>
      <c r="R264" s="1"/>
    </row>
    <row r="265" spans="1:18" ht="15.75" customHeight="1">
      <c r="A265" s="1"/>
      <c r="L265" s="1"/>
      <c r="M265" s="1"/>
      <c r="N265" s="1"/>
      <c r="O265" s="1"/>
      <c r="P265" s="1"/>
      <c r="Q265" s="1"/>
      <c r="R265" s="1"/>
    </row>
    <row r="266" spans="1:18" ht="15.75" customHeight="1">
      <c r="A266" s="1"/>
      <c r="L266" s="1"/>
      <c r="M266" s="1"/>
      <c r="N266" s="1"/>
      <c r="O266" s="1"/>
      <c r="P266" s="1"/>
      <c r="Q266" s="1"/>
      <c r="R266" s="1"/>
    </row>
    <row r="267" spans="1:18" ht="15.75" customHeight="1">
      <c r="A267" s="1"/>
      <c r="L267" s="1"/>
      <c r="M267" s="1"/>
      <c r="N267" s="1"/>
      <c r="O267" s="1"/>
      <c r="P267" s="1"/>
      <c r="Q267" s="1"/>
      <c r="R267" s="1"/>
    </row>
    <row r="268" spans="1:18" ht="15.75" customHeight="1">
      <c r="A268" s="1"/>
      <c r="L268" s="1"/>
      <c r="M268" s="1"/>
      <c r="N268" s="1"/>
      <c r="O268" s="1"/>
      <c r="P268" s="1"/>
      <c r="Q268" s="1"/>
      <c r="R268" s="1"/>
    </row>
    <row r="269" spans="1:18" ht="15.75" customHeight="1">
      <c r="A269" s="1"/>
      <c r="L269" s="1"/>
      <c r="M269" s="1"/>
      <c r="N269" s="1"/>
      <c r="O269" s="1"/>
      <c r="P269" s="1"/>
      <c r="Q269" s="1"/>
      <c r="R269" s="1"/>
    </row>
    <row r="270" spans="1:18" ht="15.75" customHeight="1">
      <c r="A270" s="1"/>
      <c r="L270" s="1"/>
      <c r="M270" s="1"/>
      <c r="N270" s="1"/>
      <c r="O270" s="1"/>
      <c r="P270" s="1"/>
      <c r="Q270" s="1"/>
      <c r="R270" s="1"/>
    </row>
    <row r="271" spans="1:18" ht="15.75" customHeight="1">
      <c r="A271" s="1"/>
      <c r="L271" s="1"/>
      <c r="M271" s="1"/>
      <c r="N271" s="1"/>
      <c r="O271" s="1"/>
      <c r="P271" s="1"/>
      <c r="Q271" s="1"/>
      <c r="R271" s="1"/>
    </row>
    <row r="272" spans="1:18" ht="15.75" customHeight="1">
      <c r="A272" s="1"/>
      <c r="L272" s="1"/>
      <c r="M272" s="1"/>
      <c r="N272" s="1"/>
      <c r="O272" s="1"/>
      <c r="P272" s="1"/>
      <c r="Q272" s="1"/>
      <c r="R272" s="1"/>
    </row>
    <row r="273" spans="1:18" ht="15.75" customHeight="1">
      <c r="A273" s="1"/>
      <c r="L273" s="1"/>
      <c r="M273" s="1"/>
      <c r="N273" s="1"/>
      <c r="O273" s="1"/>
      <c r="P273" s="1"/>
      <c r="Q273" s="1"/>
      <c r="R273" s="1"/>
    </row>
    <row r="274" spans="1:18" ht="15.75" customHeight="1">
      <c r="A274" s="1"/>
      <c r="L274" s="1"/>
      <c r="M274" s="1"/>
      <c r="N274" s="1"/>
      <c r="O274" s="1"/>
      <c r="P274" s="1"/>
      <c r="Q274" s="1"/>
      <c r="R274" s="1"/>
    </row>
    <row r="275" spans="1:18" ht="15.75" customHeight="1">
      <c r="A275" s="1"/>
      <c r="L275" s="1"/>
      <c r="M275" s="1"/>
      <c r="N275" s="1"/>
      <c r="O275" s="1"/>
      <c r="P275" s="1"/>
      <c r="Q275" s="1"/>
      <c r="R275" s="1"/>
    </row>
    <row r="276" spans="1:18" ht="15.75" customHeight="1">
      <c r="A276" s="1"/>
      <c r="L276" s="1"/>
      <c r="M276" s="1"/>
      <c r="N276" s="1"/>
      <c r="O276" s="1"/>
      <c r="P276" s="1"/>
      <c r="Q276" s="1"/>
      <c r="R276" s="1"/>
    </row>
    <row r="277" spans="1:18" ht="15.75" customHeight="1">
      <c r="A277" s="1"/>
      <c r="L277" s="1"/>
      <c r="M277" s="1"/>
      <c r="N277" s="1"/>
      <c r="O277" s="1"/>
      <c r="P277" s="1"/>
      <c r="Q277" s="1"/>
      <c r="R277" s="1"/>
    </row>
    <row r="278" spans="1:18" ht="15.75" customHeight="1">
      <c r="A278" s="1"/>
      <c r="L278" s="1"/>
      <c r="M278" s="1"/>
      <c r="N278" s="1"/>
      <c r="O278" s="1"/>
      <c r="P278" s="1"/>
      <c r="Q278" s="1"/>
      <c r="R278" s="1"/>
    </row>
    <row r="279" spans="1:18" ht="15.75" customHeight="1">
      <c r="A279" s="1"/>
      <c r="L279" s="1"/>
      <c r="M279" s="1"/>
      <c r="N279" s="1"/>
      <c r="O279" s="1"/>
      <c r="P279" s="1"/>
      <c r="Q279" s="1"/>
      <c r="R279" s="1"/>
    </row>
    <row r="280" spans="1:18" ht="15.75" customHeight="1">
      <c r="A280" s="1"/>
      <c r="L280" s="1"/>
      <c r="M280" s="1"/>
      <c r="N280" s="1"/>
      <c r="O280" s="1"/>
      <c r="P280" s="1"/>
      <c r="Q280" s="1"/>
      <c r="R280" s="1"/>
    </row>
    <row r="281" spans="1:18" ht="15.75" customHeight="1">
      <c r="A281" s="1"/>
      <c r="L281" s="1"/>
      <c r="M281" s="1"/>
      <c r="N281" s="1"/>
      <c r="O281" s="1"/>
      <c r="P281" s="1"/>
      <c r="Q281" s="1"/>
      <c r="R281" s="1"/>
    </row>
    <row r="282" spans="1:18" ht="15.75" customHeight="1">
      <c r="A282" s="1"/>
      <c r="L282" s="1"/>
      <c r="M282" s="1"/>
      <c r="N282" s="1"/>
      <c r="O282" s="1"/>
      <c r="P282" s="1"/>
      <c r="Q282" s="1"/>
      <c r="R282" s="1"/>
    </row>
    <row r="283" spans="1:18" ht="15.75" customHeight="1">
      <c r="A283" s="1"/>
      <c r="L283" s="1"/>
      <c r="M283" s="1"/>
      <c r="N283" s="1"/>
      <c r="O283" s="1"/>
      <c r="P283" s="1"/>
      <c r="Q283" s="1"/>
      <c r="R283" s="1"/>
    </row>
    <row r="284" spans="1:18" ht="15.75" customHeight="1">
      <c r="A284" s="1"/>
      <c r="L284" s="1"/>
      <c r="M284" s="1"/>
      <c r="N284" s="1"/>
      <c r="O284" s="1"/>
      <c r="P284" s="1"/>
      <c r="Q284" s="1"/>
      <c r="R284" s="1"/>
    </row>
    <row r="285" spans="1:18" ht="15.75" customHeight="1">
      <c r="A285" s="1"/>
      <c r="L285" s="1"/>
      <c r="M285" s="1"/>
      <c r="N285" s="1"/>
      <c r="O285" s="1"/>
      <c r="P285" s="1"/>
      <c r="Q285" s="1"/>
      <c r="R285" s="1"/>
    </row>
    <row r="286" spans="1:18" ht="15.75" customHeight="1">
      <c r="A286" s="1"/>
      <c r="L286" s="1"/>
      <c r="M286" s="1"/>
      <c r="N286" s="1"/>
      <c r="O286" s="1"/>
      <c r="P286" s="1"/>
      <c r="Q286" s="1"/>
      <c r="R286" s="1"/>
    </row>
    <row r="287" spans="1:18" ht="15.75" customHeight="1">
      <c r="A287" s="1"/>
      <c r="L287" s="1"/>
      <c r="M287" s="1"/>
      <c r="N287" s="1"/>
      <c r="O287" s="1"/>
      <c r="P287" s="1"/>
      <c r="Q287" s="1"/>
      <c r="R287" s="1"/>
    </row>
    <row r="288" spans="1:18" ht="15.75" customHeight="1">
      <c r="A288" s="1"/>
      <c r="L288" s="1"/>
      <c r="M288" s="1"/>
      <c r="N288" s="1"/>
      <c r="O288" s="1"/>
      <c r="P288" s="1"/>
      <c r="Q288" s="1"/>
      <c r="R288" s="1"/>
    </row>
    <row r="289" spans="1:18" ht="15.75" customHeight="1">
      <c r="A289" s="1"/>
      <c r="L289" s="1"/>
      <c r="M289" s="1"/>
      <c r="N289" s="1"/>
      <c r="O289" s="1"/>
      <c r="P289" s="1"/>
      <c r="Q289" s="1"/>
      <c r="R289" s="1"/>
    </row>
    <row r="290" spans="1:18" ht="15.75" customHeight="1">
      <c r="A290" s="1"/>
      <c r="L290" s="1"/>
      <c r="M290" s="1"/>
      <c r="N290" s="1"/>
      <c r="O290" s="1"/>
      <c r="P290" s="1"/>
      <c r="Q290" s="1"/>
      <c r="R290" s="1"/>
    </row>
    <row r="291" spans="1:18" ht="15.75" customHeight="1">
      <c r="A291" s="1"/>
      <c r="L291" s="1"/>
      <c r="M291" s="1"/>
      <c r="N291" s="1"/>
      <c r="O291" s="1"/>
      <c r="P291" s="1"/>
      <c r="Q291" s="1"/>
      <c r="R291" s="1"/>
    </row>
    <row r="292" spans="1:18" ht="15.75" customHeight="1">
      <c r="A292" s="1"/>
      <c r="L292" s="1"/>
      <c r="M292" s="1"/>
      <c r="N292" s="1"/>
      <c r="O292" s="1"/>
      <c r="P292" s="1"/>
      <c r="Q292" s="1"/>
      <c r="R292" s="1"/>
    </row>
    <row r="293" spans="1:18" ht="15.75" customHeight="1">
      <c r="A293" s="1"/>
      <c r="L293" s="1"/>
      <c r="M293" s="1"/>
      <c r="N293" s="1"/>
      <c r="O293" s="1"/>
      <c r="P293" s="1"/>
      <c r="Q293" s="1"/>
      <c r="R293" s="1"/>
    </row>
    <row r="294" spans="1:18" ht="15.75" customHeight="1">
      <c r="A294" s="1"/>
      <c r="L294" s="1"/>
      <c r="M294" s="1"/>
      <c r="N294" s="1"/>
      <c r="O294" s="1"/>
      <c r="P294" s="1"/>
      <c r="Q294" s="1"/>
      <c r="R294" s="1"/>
    </row>
    <row r="295" spans="1:18" ht="15.75" customHeight="1">
      <c r="A295" s="1"/>
      <c r="L295" s="1"/>
      <c r="M295" s="1"/>
      <c r="N295" s="1"/>
      <c r="O295" s="1"/>
      <c r="P295" s="1"/>
      <c r="Q295" s="1"/>
      <c r="R295" s="1"/>
    </row>
    <row r="296" spans="1:18" ht="15.75" customHeight="1">
      <c r="A296" s="1"/>
      <c r="L296" s="1"/>
      <c r="M296" s="1"/>
      <c r="N296" s="1"/>
      <c r="O296" s="1"/>
      <c r="P296" s="1"/>
      <c r="Q296" s="1"/>
      <c r="R296" s="1"/>
    </row>
    <row r="297" spans="1:18" ht="15.75" customHeight="1">
      <c r="A297" s="1"/>
      <c r="L297" s="1"/>
      <c r="M297" s="1"/>
      <c r="N297" s="1"/>
      <c r="O297" s="1"/>
      <c r="P297" s="1"/>
      <c r="Q297" s="1"/>
      <c r="R297" s="1"/>
    </row>
    <row r="298" spans="1:18" ht="15.75" customHeight="1">
      <c r="A298" s="1"/>
      <c r="L298" s="1"/>
      <c r="M298" s="1"/>
      <c r="N298" s="1"/>
      <c r="O298" s="1"/>
      <c r="P298" s="1"/>
      <c r="Q298" s="1"/>
      <c r="R298" s="1"/>
    </row>
    <row r="299" spans="1:18" ht="15.75" customHeight="1">
      <c r="A299" s="1"/>
      <c r="L299" s="1"/>
      <c r="M299" s="1"/>
      <c r="N299" s="1"/>
      <c r="O299" s="1"/>
      <c r="P299" s="1"/>
      <c r="Q299" s="1"/>
      <c r="R299" s="1"/>
    </row>
    <row r="300" spans="1:18" ht="15.75" customHeight="1">
      <c r="A300" s="1"/>
      <c r="L300" s="1"/>
      <c r="M300" s="1"/>
      <c r="N300" s="1"/>
      <c r="O300" s="1"/>
      <c r="P300" s="1"/>
      <c r="Q300" s="1"/>
      <c r="R300" s="1"/>
    </row>
    <row r="301" spans="1:18" ht="15.75" customHeight="1">
      <c r="A301" s="1"/>
      <c r="L301" s="1"/>
      <c r="M301" s="1"/>
      <c r="N301" s="1"/>
      <c r="O301" s="1"/>
      <c r="P301" s="1"/>
      <c r="Q301" s="1"/>
      <c r="R301" s="1"/>
    </row>
    <row r="302" spans="1:18" ht="15.75" customHeight="1">
      <c r="A302" s="1"/>
      <c r="L302" s="1"/>
      <c r="M302" s="1"/>
      <c r="N302" s="1"/>
      <c r="O302" s="1"/>
      <c r="P302" s="1"/>
      <c r="Q302" s="1"/>
      <c r="R302" s="1"/>
    </row>
    <row r="303" spans="1:18" ht="15.75" customHeight="1">
      <c r="A303" s="1"/>
      <c r="L303" s="1"/>
      <c r="M303" s="1"/>
      <c r="N303" s="1"/>
      <c r="O303" s="1"/>
      <c r="P303" s="1"/>
      <c r="Q303" s="1"/>
      <c r="R303" s="1"/>
    </row>
    <row r="304" spans="1:18" ht="15.75" customHeight="1">
      <c r="A304" s="1"/>
      <c r="L304" s="1"/>
      <c r="M304" s="1"/>
      <c r="N304" s="1"/>
      <c r="O304" s="1"/>
      <c r="P304" s="1"/>
      <c r="Q304" s="1"/>
      <c r="R304" s="1"/>
    </row>
    <row r="305" spans="1:18" ht="15.75" customHeight="1">
      <c r="A305" s="1"/>
      <c r="L305" s="1"/>
      <c r="M305" s="1"/>
      <c r="N305" s="1"/>
      <c r="O305" s="1"/>
      <c r="P305" s="1"/>
      <c r="Q305" s="1"/>
      <c r="R305" s="1"/>
    </row>
    <row r="306" spans="1:18" ht="15.75" customHeight="1">
      <c r="A306" s="1"/>
      <c r="L306" s="1"/>
      <c r="M306" s="1"/>
      <c r="N306" s="1"/>
      <c r="O306" s="1"/>
      <c r="P306" s="1"/>
      <c r="Q306" s="1"/>
      <c r="R306" s="1"/>
    </row>
    <row r="307" spans="1:18" ht="15.75" customHeight="1">
      <c r="A307" s="1"/>
      <c r="L307" s="1"/>
      <c r="M307" s="1"/>
      <c r="N307" s="1"/>
      <c r="O307" s="1"/>
      <c r="P307" s="1"/>
      <c r="Q307" s="1"/>
      <c r="R307" s="1"/>
    </row>
    <row r="308" spans="1:18" ht="15.75" customHeight="1">
      <c r="A308" s="1"/>
      <c r="L308" s="1"/>
      <c r="M308" s="1"/>
      <c r="N308" s="1"/>
      <c r="O308" s="1"/>
      <c r="P308" s="1"/>
      <c r="Q308" s="1"/>
      <c r="R308" s="1"/>
    </row>
    <row r="309" spans="1:18" ht="15.75" customHeight="1">
      <c r="A309" s="1"/>
      <c r="L309" s="1"/>
      <c r="M309" s="1"/>
      <c r="N309" s="1"/>
      <c r="O309" s="1"/>
      <c r="P309" s="1"/>
      <c r="Q309" s="1"/>
      <c r="R309" s="1"/>
    </row>
    <row r="310" spans="1:18" ht="15.75" customHeight="1">
      <c r="A310" s="1"/>
      <c r="L310" s="1"/>
      <c r="M310" s="1"/>
      <c r="N310" s="1"/>
      <c r="O310" s="1"/>
      <c r="P310" s="1"/>
      <c r="Q310" s="1"/>
      <c r="R310" s="1"/>
    </row>
    <row r="311" spans="1:18" ht="15.75" customHeight="1">
      <c r="A311" s="1"/>
      <c r="L311" s="1"/>
      <c r="M311" s="1"/>
      <c r="N311" s="1"/>
      <c r="O311" s="1"/>
      <c r="P311" s="1"/>
      <c r="Q311" s="1"/>
      <c r="R311" s="1"/>
    </row>
    <row r="312" spans="1:18" ht="15.75" customHeight="1">
      <c r="A312" s="1"/>
      <c r="L312" s="1"/>
      <c r="M312" s="1"/>
      <c r="N312" s="1"/>
      <c r="O312" s="1"/>
      <c r="P312" s="1"/>
      <c r="Q312" s="1"/>
      <c r="R312" s="1"/>
    </row>
    <row r="313" spans="1:18" ht="15.75" customHeight="1">
      <c r="A313" s="1"/>
      <c r="L313" s="1"/>
      <c r="M313" s="1"/>
      <c r="N313" s="1"/>
      <c r="O313" s="1"/>
      <c r="P313" s="1"/>
      <c r="Q313" s="1"/>
      <c r="R313" s="1"/>
    </row>
    <row r="314" spans="1:18" ht="15.75" customHeight="1">
      <c r="A314" s="1"/>
      <c r="L314" s="1"/>
      <c r="M314" s="1"/>
      <c r="N314" s="1"/>
      <c r="O314" s="1"/>
      <c r="P314" s="1"/>
      <c r="Q314" s="1"/>
      <c r="R314" s="1"/>
    </row>
    <row r="315" spans="1:18" ht="15.75" customHeight="1">
      <c r="A315" s="1"/>
      <c r="L315" s="1"/>
      <c r="M315" s="1"/>
      <c r="N315" s="1"/>
      <c r="O315" s="1"/>
      <c r="P315" s="1"/>
      <c r="Q315" s="1"/>
      <c r="R315" s="1"/>
    </row>
    <row r="316" spans="1:18" ht="15.75" customHeight="1">
      <c r="A316" s="1"/>
      <c r="L316" s="1"/>
      <c r="M316" s="1"/>
      <c r="N316" s="1"/>
      <c r="O316" s="1"/>
      <c r="P316" s="1"/>
      <c r="Q316" s="1"/>
      <c r="R316" s="1"/>
    </row>
    <row r="317" spans="1:18" ht="15.75" customHeight="1">
      <c r="A317" s="1"/>
      <c r="L317" s="1"/>
      <c r="M317" s="1"/>
      <c r="N317" s="1"/>
      <c r="O317" s="1"/>
      <c r="P317" s="1"/>
      <c r="Q317" s="1"/>
      <c r="R317" s="1"/>
    </row>
    <row r="318" spans="1:18" ht="15.75" customHeight="1">
      <c r="A318" s="1"/>
      <c r="L318" s="1"/>
      <c r="M318" s="1"/>
      <c r="N318" s="1"/>
      <c r="O318" s="1"/>
      <c r="P318" s="1"/>
      <c r="Q318" s="1"/>
      <c r="R318" s="1"/>
    </row>
    <row r="319" spans="1:18" ht="15.75" customHeight="1">
      <c r="A319" s="1"/>
      <c r="L319" s="1"/>
      <c r="M319" s="1"/>
      <c r="N319" s="1"/>
      <c r="O319" s="1"/>
      <c r="P319" s="1"/>
      <c r="Q319" s="1"/>
      <c r="R319" s="1"/>
    </row>
    <row r="320" spans="1:18" ht="15.75" customHeight="1">
      <c r="A320" s="1"/>
      <c r="L320" s="1"/>
      <c r="M320" s="1"/>
      <c r="N320" s="1"/>
      <c r="O320" s="1"/>
      <c r="P320" s="1"/>
      <c r="Q320" s="1"/>
      <c r="R320" s="1"/>
    </row>
    <row r="321" spans="1:18" ht="15.75" customHeight="1">
      <c r="A321" s="1"/>
      <c r="L321" s="1"/>
      <c r="M321" s="1"/>
      <c r="N321" s="1"/>
      <c r="O321" s="1"/>
      <c r="P321" s="1"/>
      <c r="Q321" s="1"/>
      <c r="R321" s="1"/>
    </row>
    <row r="322" spans="1:18" ht="15.75" customHeight="1">
      <c r="A322" s="1"/>
      <c r="L322" s="1"/>
      <c r="M322" s="1"/>
      <c r="N322" s="1"/>
      <c r="O322" s="1"/>
      <c r="P322" s="1"/>
      <c r="Q322" s="1"/>
      <c r="R322" s="1"/>
    </row>
    <row r="323" spans="1:18" ht="15.75" customHeight="1">
      <c r="A323" s="1"/>
      <c r="L323" s="1"/>
      <c r="M323" s="1"/>
      <c r="N323" s="1"/>
      <c r="O323" s="1"/>
      <c r="P323" s="1"/>
      <c r="Q323" s="1"/>
      <c r="R323" s="1"/>
    </row>
    <row r="324" spans="1:18" ht="15.75" customHeight="1">
      <c r="A324" s="1"/>
      <c r="L324" s="1"/>
      <c r="M324" s="1"/>
      <c r="N324" s="1"/>
      <c r="O324" s="1"/>
      <c r="P324" s="1"/>
      <c r="Q324" s="1"/>
      <c r="R324" s="1"/>
    </row>
    <row r="325" spans="1:18" ht="15.75" customHeight="1">
      <c r="A325" s="1"/>
      <c r="L325" s="1"/>
      <c r="M325" s="1"/>
      <c r="N325" s="1"/>
      <c r="O325" s="1"/>
      <c r="P325" s="1"/>
      <c r="Q325" s="1"/>
      <c r="R325" s="1"/>
    </row>
    <row r="326" spans="1:18" ht="15.75" customHeight="1">
      <c r="A326" s="1"/>
      <c r="L326" s="1"/>
      <c r="M326" s="1"/>
      <c r="N326" s="1"/>
      <c r="O326" s="1"/>
      <c r="P326" s="1"/>
      <c r="Q326" s="1"/>
      <c r="R326" s="1"/>
    </row>
    <row r="327" spans="1:18" ht="15.75" customHeight="1">
      <c r="A327" s="1"/>
      <c r="L327" s="1"/>
      <c r="M327" s="1"/>
      <c r="N327" s="1"/>
      <c r="O327" s="1"/>
      <c r="P327" s="1"/>
      <c r="Q327" s="1"/>
      <c r="R327" s="1"/>
    </row>
    <row r="328" spans="1:18" ht="15.75" customHeight="1">
      <c r="A328" s="1"/>
      <c r="L328" s="1"/>
      <c r="M328" s="1"/>
      <c r="N328" s="1"/>
      <c r="O328" s="1"/>
      <c r="P328" s="1"/>
      <c r="Q328" s="1"/>
      <c r="R328" s="1"/>
    </row>
    <row r="329" spans="1:18" ht="15.75" customHeight="1">
      <c r="A329" s="1"/>
      <c r="L329" s="1"/>
      <c r="M329" s="1"/>
      <c r="N329" s="1"/>
      <c r="O329" s="1"/>
      <c r="P329" s="1"/>
      <c r="Q329" s="1"/>
      <c r="R329" s="1"/>
    </row>
    <row r="330" spans="1:18" ht="15.75" customHeight="1">
      <c r="A330" s="1"/>
      <c r="L330" s="1"/>
      <c r="M330" s="1"/>
      <c r="N330" s="1"/>
      <c r="O330" s="1"/>
      <c r="P330" s="1"/>
      <c r="Q330" s="1"/>
      <c r="R330" s="1"/>
    </row>
    <row r="331" spans="1:18" ht="15.75" customHeight="1">
      <c r="A331" s="1"/>
      <c r="L331" s="1"/>
      <c r="M331" s="1"/>
      <c r="N331" s="1"/>
      <c r="O331" s="1"/>
      <c r="P331" s="1"/>
      <c r="Q331" s="1"/>
      <c r="R331" s="1"/>
    </row>
    <row r="332" spans="1:18" ht="15.75" customHeight="1">
      <c r="A332" s="1"/>
      <c r="L332" s="1"/>
      <c r="M332" s="1"/>
      <c r="N332" s="1"/>
      <c r="O332" s="1"/>
      <c r="P332" s="1"/>
      <c r="Q332" s="1"/>
      <c r="R332" s="1"/>
    </row>
    <row r="333" spans="1:18" ht="15.75" customHeight="1">
      <c r="A333" s="1"/>
      <c r="L333" s="1"/>
      <c r="M333" s="1"/>
      <c r="N333" s="1"/>
      <c r="O333" s="1"/>
      <c r="P333" s="1"/>
      <c r="Q333" s="1"/>
      <c r="R333" s="1"/>
    </row>
    <row r="334" spans="1:18" ht="15.75" customHeight="1">
      <c r="A334" s="1"/>
      <c r="L334" s="1"/>
      <c r="M334" s="1"/>
      <c r="N334" s="1"/>
      <c r="O334" s="1"/>
      <c r="P334" s="1"/>
      <c r="Q334" s="1"/>
      <c r="R334" s="1"/>
    </row>
    <row r="335" spans="1:18" ht="15.75" customHeight="1">
      <c r="A335" s="1"/>
      <c r="L335" s="1"/>
      <c r="M335" s="1"/>
      <c r="N335" s="1"/>
      <c r="O335" s="1"/>
      <c r="P335" s="1"/>
      <c r="Q335" s="1"/>
      <c r="R335" s="1"/>
    </row>
    <row r="336" spans="1:18" ht="15.75" customHeight="1">
      <c r="A336" s="1"/>
      <c r="L336" s="1"/>
      <c r="M336" s="1"/>
      <c r="N336" s="1"/>
      <c r="O336" s="1"/>
      <c r="P336" s="1"/>
      <c r="Q336" s="1"/>
      <c r="R336" s="1"/>
    </row>
    <row r="337" spans="1:18" ht="15.75" customHeight="1">
      <c r="A337" s="1"/>
      <c r="L337" s="1"/>
      <c r="M337" s="1"/>
      <c r="N337" s="1"/>
      <c r="O337" s="1"/>
      <c r="P337" s="1"/>
      <c r="Q337" s="1"/>
      <c r="R337" s="1"/>
    </row>
    <row r="338" spans="1:18" ht="15.75" customHeight="1">
      <c r="A338" s="1"/>
      <c r="L338" s="1"/>
      <c r="M338" s="1"/>
      <c r="N338" s="1"/>
      <c r="O338" s="1"/>
      <c r="P338" s="1"/>
      <c r="Q338" s="1"/>
      <c r="R338" s="1"/>
    </row>
    <row r="339" spans="1:18" ht="15.75" customHeight="1">
      <c r="A339" s="1"/>
      <c r="L339" s="1"/>
      <c r="M339" s="1"/>
      <c r="N339" s="1"/>
      <c r="O339" s="1"/>
      <c r="P339" s="1"/>
      <c r="Q339" s="1"/>
      <c r="R339" s="1"/>
    </row>
    <row r="340" spans="1:18" ht="15.75" customHeight="1">
      <c r="A340" s="1"/>
      <c r="L340" s="1"/>
      <c r="M340" s="1"/>
      <c r="N340" s="1"/>
      <c r="O340" s="1"/>
      <c r="P340" s="1"/>
      <c r="Q340" s="1"/>
      <c r="R340" s="1"/>
    </row>
    <row r="341" spans="1:18" ht="15.75" customHeight="1">
      <c r="A341" s="1"/>
      <c r="L341" s="1"/>
      <c r="M341" s="1"/>
      <c r="N341" s="1"/>
      <c r="O341" s="1"/>
      <c r="P341" s="1"/>
      <c r="Q341" s="1"/>
      <c r="R341" s="1"/>
    </row>
    <row r="342" spans="1:18" ht="15.75" customHeight="1">
      <c r="A342" s="1"/>
      <c r="L342" s="1"/>
      <c r="M342" s="1"/>
      <c r="N342" s="1"/>
      <c r="O342" s="1"/>
      <c r="P342" s="1"/>
      <c r="Q342" s="1"/>
      <c r="R342" s="1"/>
    </row>
    <row r="343" spans="1:18" ht="15.75" customHeight="1">
      <c r="A343" s="1"/>
      <c r="L343" s="1"/>
      <c r="M343" s="1"/>
      <c r="N343" s="1"/>
      <c r="O343" s="1"/>
      <c r="P343" s="1"/>
      <c r="Q343" s="1"/>
      <c r="R343" s="1"/>
    </row>
    <row r="344" spans="1:18" ht="15.75" customHeight="1">
      <c r="A344" s="1"/>
      <c r="L344" s="1"/>
      <c r="M344" s="1"/>
      <c r="N344" s="1"/>
      <c r="O344" s="1"/>
      <c r="P344" s="1"/>
      <c r="Q344" s="1"/>
      <c r="R344" s="1"/>
    </row>
    <row r="345" spans="1:18" ht="15.75" customHeight="1">
      <c r="A345" s="1"/>
      <c r="L345" s="1"/>
      <c r="M345" s="1"/>
      <c r="N345" s="1"/>
      <c r="O345" s="1"/>
      <c r="P345" s="1"/>
      <c r="Q345" s="1"/>
      <c r="R345" s="1"/>
    </row>
    <row r="346" spans="1:18" ht="15.75" customHeight="1">
      <c r="A346" s="1"/>
      <c r="L346" s="1"/>
      <c r="M346" s="1"/>
      <c r="N346" s="1"/>
      <c r="O346" s="1"/>
      <c r="P346" s="1"/>
      <c r="Q346" s="1"/>
      <c r="R346" s="1"/>
    </row>
    <row r="347" spans="1:18" ht="15.75" customHeight="1">
      <c r="A347" s="1"/>
      <c r="L347" s="1"/>
      <c r="M347" s="1"/>
      <c r="N347" s="1"/>
      <c r="O347" s="1"/>
      <c r="P347" s="1"/>
      <c r="Q347" s="1"/>
      <c r="R347" s="1"/>
    </row>
    <row r="348" spans="1:18" ht="15.75" customHeight="1">
      <c r="A348" s="1"/>
      <c r="L348" s="1"/>
      <c r="M348" s="1"/>
      <c r="N348" s="1"/>
      <c r="O348" s="1"/>
      <c r="P348" s="1"/>
      <c r="Q348" s="1"/>
      <c r="R348" s="1"/>
    </row>
    <row r="349" spans="1:18" ht="15.75" customHeight="1">
      <c r="A349" s="1"/>
      <c r="L349" s="1"/>
      <c r="M349" s="1"/>
      <c r="N349" s="1"/>
      <c r="O349" s="1"/>
      <c r="P349" s="1"/>
      <c r="Q349" s="1"/>
      <c r="R349" s="1"/>
    </row>
    <row r="350" spans="1:18" ht="15.75" customHeight="1">
      <c r="A350" s="1"/>
      <c r="L350" s="1"/>
      <c r="M350" s="1"/>
      <c r="N350" s="1"/>
      <c r="O350" s="1"/>
      <c r="P350" s="1"/>
      <c r="Q350" s="1"/>
      <c r="R350" s="1"/>
    </row>
    <row r="351" spans="1:18" ht="15.75" customHeight="1">
      <c r="A351" s="1"/>
      <c r="L351" s="1"/>
      <c r="M351" s="1"/>
      <c r="N351" s="1"/>
      <c r="O351" s="1"/>
      <c r="P351" s="1"/>
      <c r="Q351" s="1"/>
      <c r="R351" s="1"/>
    </row>
    <row r="352" spans="1:18" ht="15.75" customHeight="1">
      <c r="A352" s="1"/>
      <c r="L352" s="1"/>
      <c r="M352" s="1"/>
      <c r="N352" s="1"/>
      <c r="O352" s="1"/>
      <c r="P352" s="1"/>
      <c r="Q352" s="1"/>
      <c r="R352" s="1"/>
    </row>
    <row r="353" spans="1:18" ht="15.75" customHeight="1">
      <c r="A353" s="1"/>
      <c r="L353" s="1"/>
      <c r="M353" s="1"/>
      <c r="N353" s="1"/>
      <c r="O353" s="1"/>
      <c r="P353" s="1"/>
      <c r="Q353" s="1"/>
      <c r="R353" s="1"/>
    </row>
    <row r="354" spans="1:18" ht="15.75" customHeight="1">
      <c r="A354" s="1"/>
      <c r="L354" s="1"/>
      <c r="M354" s="1"/>
      <c r="N354" s="1"/>
      <c r="O354" s="1"/>
      <c r="P354" s="1"/>
      <c r="Q354" s="1"/>
      <c r="R354" s="1"/>
    </row>
    <row r="355" spans="1:18" ht="15.75" customHeight="1">
      <c r="A355" s="1"/>
      <c r="L355" s="1"/>
      <c r="M355" s="1"/>
      <c r="N355" s="1"/>
      <c r="O355" s="1"/>
      <c r="P355" s="1"/>
      <c r="Q355" s="1"/>
      <c r="R355" s="1"/>
    </row>
    <row r="356" spans="1:18" ht="15.75" customHeight="1">
      <c r="A356" s="1"/>
      <c r="L356" s="1"/>
      <c r="M356" s="1"/>
      <c r="N356" s="1"/>
      <c r="O356" s="1"/>
      <c r="P356" s="1"/>
      <c r="Q356" s="1"/>
      <c r="R356" s="1"/>
    </row>
    <row r="357" spans="1:18" ht="15.75" customHeight="1">
      <c r="A357" s="1"/>
      <c r="L357" s="1"/>
      <c r="M357" s="1"/>
      <c r="N357" s="1"/>
      <c r="O357" s="1"/>
      <c r="P357" s="1"/>
      <c r="Q357" s="1"/>
      <c r="R357" s="1"/>
    </row>
    <row r="358" spans="1:18" ht="15.75" customHeight="1">
      <c r="A358" s="1"/>
      <c r="L358" s="1"/>
      <c r="M358" s="1"/>
      <c r="N358" s="1"/>
      <c r="O358" s="1"/>
      <c r="P358" s="1"/>
      <c r="Q358" s="1"/>
      <c r="R358" s="1"/>
    </row>
    <row r="359" spans="1:18" ht="15.75" customHeight="1">
      <c r="A359" s="1"/>
      <c r="L359" s="1"/>
      <c r="M359" s="1"/>
      <c r="N359" s="1"/>
      <c r="O359" s="1"/>
      <c r="P359" s="1"/>
      <c r="Q359" s="1"/>
      <c r="R359" s="1"/>
    </row>
    <row r="360" spans="1:18" ht="15.75" customHeight="1">
      <c r="A360" s="1"/>
      <c r="L360" s="1"/>
      <c r="M360" s="1"/>
      <c r="N360" s="1"/>
      <c r="O360" s="1"/>
      <c r="P360" s="1"/>
      <c r="Q360" s="1"/>
      <c r="R360" s="1"/>
    </row>
    <row r="361" spans="1:18" ht="15.75" customHeight="1">
      <c r="A361" s="1"/>
      <c r="L361" s="1"/>
      <c r="M361" s="1"/>
      <c r="N361" s="1"/>
      <c r="O361" s="1"/>
      <c r="P361" s="1"/>
      <c r="Q361" s="1"/>
      <c r="R361" s="1"/>
    </row>
    <row r="362" spans="1:18" ht="15.75" customHeight="1">
      <c r="A362" s="1"/>
      <c r="L362" s="1"/>
      <c r="M362" s="1"/>
      <c r="N362" s="1"/>
      <c r="O362" s="1"/>
      <c r="P362" s="1"/>
      <c r="Q362" s="1"/>
      <c r="R362" s="1"/>
    </row>
    <row r="363" spans="1:18" ht="15.75" customHeight="1">
      <c r="A363" s="1"/>
      <c r="L363" s="1"/>
      <c r="M363" s="1"/>
      <c r="N363" s="1"/>
      <c r="O363" s="1"/>
      <c r="P363" s="1"/>
      <c r="Q363" s="1"/>
      <c r="R363" s="1"/>
    </row>
    <row r="364" spans="1:18" ht="15.75" customHeight="1">
      <c r="A364" s="1"/>
      <c r="L364" s="1"/>
      <c r="M364" s="1"/>
      <c r="N364" s="1"/>
      <c r="O364" s="1"/>
      <c r="P364" s="1"/>
      <c r="Q364" s="1"/>
      <c r="R364" s="1"/>
    </row>
    <row r="365" spans="1:18" ht="15.75" customHeight="1">
      <c r="A365" s="1"/>
      <c r="L365" s="1"/>
      <c r="M365" s="1"/>
      <c r="N365" s="1"/>
      <c r="O365" s="1"/>
      <c r="P365" s="1"/>
      <c r="Q365" s="1"/>
      <c r="R365" s="1"/>
    </row>
    <row r="366" spans="1:18" ht="15.75" customHeight="1">
      <c r="A366" s="1"/>
      <c r="L366" s="1"/>
      <c r="M366" s="1"/>
      <c r="N366" s="1"/>
      <c r="O366" s="1"/>
      <c r="P366" s="1"/>
      <c r="Q366" s="1"/>
      <c r="R366" s="1"/>
    </row>
    <row r="367" spans="1:18" ht="15.75" customHeight="1">
      <c r="A367" s="1"/>
      <c r="L367" s="1"/>
      <c r="M367" s="1"/>
      <c r="N367" s="1"/>
      <c r="O367" s="1"/>
      <c r="P367" s="1"/>
      <c r="Q367" s="1"/>
      <c r="R367" s="1"/>
    </row>
    <row r="368" spans="1:18" ht="15.75" customHeight="1">
      <c r="A368" s="1"/>
      <c r="L368" s="1"/>
      <c r="M368" s="1"/>
      <c r="N368" s="1"/>
      <c r="O368" s="1"/>
      <c r="P368" s="1"/>
      <c r="Q368" s="1"/>
      <c r="R368" s="1"/>
    </row>
    <row r="369" spans="1:18" ht="15.75" customHeight="1">
      <c r="A369" s="1"/>
      <c r="L369" s="1"/>
      <c r="M369" s="1"/>
      <c r="N369" s="1"/>
      <c r="O369" s="1"/>
      <c r="P369" s="1"/>
      <c r="Q369" s="1"/>
      <c r="R369" s="1"/>
    </row>
    <row r="370" spans="1:18" ht="15.75" customHeight="1">
      <c r="A370" s="1"/>
      <c r="L370" s="1"/>
      <c r="M370" s="1"/>
      <c r="N370" s="1"/>
      <c r="O370" s="1"/>
      <c r="P370" s="1"/>
      <c r="Q370" s="1"/>
      <c r="R370" s="1"/>
    </row>
    <row r="371" spans="1:18" ht="15.75" customHeight="1">
      <c r="A371" s="1"/>
      <c r="L371" s="1"/>
      <c r="M371" s="1"/>
      <c r="N371" s="1"/>
      <c r="O371" s="1"/>
      <c r="P371" s="1"/>
      <c r="Q371" s="1"/>
      <c r="R371" s="1"/>
    </row>
    <row r="372" spans="1:18" ht="15.75" customHeight="1">
      <c r="A372" s="1"/>
      <c r="L372" s="1"/>
      <c r="M372" s="1"/>
      <c r="N372" s="1"/>
      <c r="O372" s="1"/>
      <c r="P372" s="1"/>
      <c r="Q372" s="1"/>
      <c r="R372" s="1"/>
    </row>
    <row r="373" spans="1:18" ht="15.75" customHeight="1">
      <c r="A373" s="1"/>
      <c r="L373" s="1"/>
      <c r="M373" s="1"/>
      <c r="N373" s="1"/>
      <c r="O373" s="1"/>
      <c r="P373" s="1"/>
      <c r="Q373" s="1"/>
      <c r="R373" s="1"/>
    </row>
    <row r="374" spans="1:18" ht="15.75" customHeight="1">
      <c r="A374" s="1"/>
      <c r="L374" s="1"/>
      <c r="M374" s="1"/>
      <c r="N374" s="1"/>
      <c r="O374" s="1"/>
      <c r="P374" s="1"/>
      <c r="Q374" s="1"/>
      <c r="R374" s="1"/>
    </row>
    <row r="375" spans="1:18" ht="15.75" customHeight="1">
      <c r="A375" s="1"/>
      <c r="L375" s="1"/>
      <c r="M375" s="1"/>
      <c r="N375" s="1"/>
      <c r="O375" s="1"/>
      <c r="P375" s="1"/>
      <c r="Q375" s="1"/>
      <c r="R375" s="1"/>
    </row>
    <row r="376" spans="1:18" ht="15.75" customHeight="1">
      <c r="A376" s="1"/>
      <c r="L376" s="1"/>
      <c r="M376" s="1"/>
      <c r="N376" s="1"/>
      <c r="O376" s="1"/>
      <c r="P376" s="1"/>
      <c r="Q376" s="1"/>
      <c r="R376" s="1"/>
    </row>
    <row r="377" spans="1:18" ht="15.75" customHeight="1">
      <c r="A377" s="1"/>
      <c r="L377" s="1"/>
      <c r="M377" s="1"/>
      <c r="N377" s="1"/>
      <c r="O377" s="1"/>
      <c r="P377" s="1"/>
      <c r="Q377" s="1"/>
      <c r="R377" s="1"/>
    </row>
    <row r="378" spans="1:18" ht="15.75" customHeight="1">
      <c r="A378" s="1"/>
      <c r="L378" s="1"/>
      <c r="M378" s="1"/>
      <c r="N378" s="1"/>
      <c r="O378" s="1"/>
      <c r="P378" s="1"/>
      <c r="Q378" s="1"/>
      <c r="R378" s="1"/>
    </row>
    <row r="379" spans="1:18" ht="15.75" customHeight="1">
      <c r="A379" s="1"/>
      <c r="L379" s="1"/>
      <c r="M379" s="1"/>
      <c r="N379" s="1"/>
      <c r="O379" s="1"/>
      <c r="P379" s="1"/>
      <c r="Q379" s="1"/>
      <c r="R379" s="1"/>
    </row>
    <row r="380" spans="1:18" ht="15.75" customHeight="1">
      <c r="A380" s="1"/>
      <c r="L380" s="1"/>
      <c r="M380" s="1"/>
      <c r="N380" s="1"/>
      <c r="O380" s="1"/>
      <c r="P380" s="1"/>
      <c r="Q380" s="1"/>
      <c r="R380" s="1"/>
    </row>
    <row r="381" spans="1:18" ht="15.75" customHeight="1">
      <c r="A381" s="1"/>
      <c r="L381" s="1"/>
      <c r="M381" s="1"/>
      <c r="N381" s="1"/>
      <c r="O381" s="1"/>
      <c r="P381" s="1"/>
      <c r="Q381" s="1"/>
      <c r="R381" s="1"/>
    </row>
    <row r="382" spans="1:18" ht="15.75" customHeight="1">
      <c r="A382" s="1"/>
      <c r="L382" s="1"/>
      <c r="M382" s="1"/>
      <c r="N382" s="1"/>
      <c r="O382" s="1"/>
      <c r="P382" s="1"/>
      <c r="Q382" s="1"/>
      <c r="R382" s="1"/>
    </row>
    <row r="383" spans="1:18" ht="15.75" customHeight="1">
      <c r="A383" s="1"/>
      <c r="L383" s="1"/>
      <c r="M383" s="1"/>
      <c r="N383" s="1"/>
      <c r="O383" s="1"/>
      <c r="P383" s="1"/>
      <c r="Q383" s="1"/>
      <c r="R383" s="1"/>
    </row>
    <row r="384" spans="1:18" ht="15.75" customHeight="1">
      <c r="A384" s="1"/>
      <c r="L384" s="1"/>
      <c r="M384" s="1"/>
      <c r="N384" s="1"/>
      <c r="O384" s="1"/>
      <c r="P384" s="1"/>
      <c r="Q384" s="1"/>
      <c r="R384" s="1"/>
    </row>
    <row r="385" spans="1:18" ht="15.75" customHeight="1">
      <c r="A385" s="1"/>
      <c r="L385" s="1"/>
      <c r="M385" s="1"/>
      <c r="N385" s="1"/>
      <c r="O385" s="1"/>
      <c r="P385" s="1"/>
      <c r="Q385" s="1"/>
      <c r="R385" s="1"/>
    </row>
    <row r="386" spans="1:18" ht="15.75" customHeight="1">
      <c r="A386" s="1"/>
      <c r="L386" s="1"/>
      <c r="M386" s="1"/>
      <c r="N386" s="1"/>
      <c r="O386" s="1"/>
      <c r="P386" s="1"/>
      <c r="Q386" s="1"/>
      <c r="R386" s="1"/>
    </row>
    <row r="387" spans="1:18" ht="15.75" customHeight="1">
      <c r="A387" s="1"/>
      <c r="L387" s="1"/>
      <c r="M387" s="1"/>
      <c r="N387" s="1"/>
      <c r="O387" s="1"/>
      <c r="P387" s="1"/>
      <c r="Q387" s="1"/>
      <c r="R387" s="1"/>
    </row>
    <row r="388" spans="1:18" ht="15.75" customHeight="1">
      <c r="A388" s="1"/>
      <c r="L388" s="1"/>
      <c r="M388" s="1"/>
      <c r="N388" s="1"/>
      <c r="O388" s="1"/>
      <c r="P388" s="1"/>
      <c r="Q388" s="1"/>
      <c r="R388" s="1"/>
    </row>
    <row r="389" spans="1:18" ht="15.75" customHeight="1">
      <c r="A389" s="1"/>
      <c r="L389" s="1"/>
      <c r="M389" s="1"/>
      <c r="N389" s="1"/>
      <c r="O389" s="1"/>
      <c r="P389" s="1"/>
      <c r="Q389" s="1"/>
      <c r="R389" s="1"/>
    </row>
    <row r="390" spans="1:18" ht="15.75" customHeight="1">
      <c r="A390" s="1"/>
      <c r="L390" s="1"/>
      <c r="M390" s="1"/>
      <c r="N390" s="1"/>
      <c r="O390" s="1"/>
      <c r="P390" s="1"/>
      <c r="Q390" s="1"/>
      <c r="R390" s="1"/>
    </row>
    <row r="391" spans="1:18" ht="15.75" customHeight="1">
      <c r="A391" s="1"/>
      <c r="L391" s="1"/>
      <c r="M391" s="1"/>
      <c r="N391" s="1"/>
      <c r="O391" s="1"/>
      <c r="P391" s="1"/>
      <c r="Q391" s="1"/>
      <c r="R391" s="1"/>
    </row>
    <row r="392" spans="1:18" ht="15.75" customHeight="1">
      <c r="A392" s="1"/>
      <c r="L392" s="1"/>
      <c r="M392" s="1"/>
      <c r="N392" s="1"/>
      <c r="O392" s="1"/>
      <c r="P392" s="1"/>
      <c r="Q392" s="1"/>
      <c r="R392" s="1"/>
    </row>
    <row r="393" spans="1:18" ht="15.75" customHeight="1">
      <c r="A393" s="1"/>
      <c r="L393" s="1"/>
      <c r="M393" s="1"/>
      <c r="N393" s="1"/>
      <c r="O393" s="1"/>
      <c r="P393" s="1"/>
      <c r="Q393" s="1"/>
      <c r="R393" s="1"/>
    </row>
    <row r="394" spans="1:18" ht="15.75" customHeight="1">
      <c r="A394" s="1"/>
      <c r="L394" s="1"/>
      <c r="M394" s="1"/>
      <c r="N394" s="1"/>
      <c r="O394" s="1"/>
      <c r="P394" s="1"/>
      <c r="Q394" s="1"/>
      <c r="R394" s="1"/>
    </row>
    <row r="395" spans="1:18" ht="15.75" customHeight="1">
      <c r="A395" s="1"/>
      <c r="L395" s="1"/>
      <c r="M395" s="1"/>
      <c r="N395" s="1"/>
      <c r="O395" s="1"/>
      <c r="P395" s="1"/>
      <c r="Q395" s="1"/>
      <c r="R395" s="1"/>
    </row>
    <row r="396" spans="1:18" ht="15.75" customHeight="1">
      <c r="A396" s="1"/>
      <c r="L396" s="1"/>
      <c r="M396" s="1"/>
      <c r="N396" s="1"/>
      <c r="O396" s="1"/>
      <c r="P396" s="1"/>
      <c r="Q396" s="1"/>
      <c r="R396" s="1"/>
    </row>
    <row r="397" spans="1:18" ht="15.75" customHeight="1">
      <c r="A397" s="1"/>
      <c r="L397" s="1"/>
      <c r="M397" s="1"/>
      <c r="N397" s="1"/>
      <c r="O397" s="1"/>
      <c r="P397" s="1"/>
      <c r="Q397" s="1"/>
      <c r="R397" s="1"/>
    </row>
    <row r="398" spans="1:18" ht="15.75" customHeight="1">
      <c r="A398" s="1"/>
      <c r="L398" s="1"/>
      <c r="M398" s="1"/>
      <c r="N398" s="1"/>
      <c r="O398" s="1"/>
      <c r="P398" s="1"/>
      <c r="Q398" s="1"/>
      <c r="R398" s="1"/>
    </row>
    <row r="399" spans="1:18" ht="15.75" customHeight="1">
      <c r="A399" s="1"/>
      <c r="L399" s="1"/>
      <c r="M399" s="1"/>
      <c r="N399" s="1"/>
      <c r="O399" s="1"/>
      <c r="P399" s="1"/>
      <c r="Q399" s="1"/>
      <c r="R399" s="1"/>
    </row>
    <row r="400" spans="1:18" ht="15.75" customHeight="1">
      <c r="A400" s="1"/>
      <c r="L400" s="1"/>
      <c r="M400" s="1"/>
      <c r="N400" s="1"/>
      <c r="O400" s="1"/>
      <c r="P400" s="1"/>
      <c r="Q400" s="1"/>
      <c r="R400" s="1"/>
    </row>
    <row r="401" spans="1:18" ht="15.75" customHeight="1">
      <c r="A401" s="1"/>
      <c r="L401" s="1"/>
      <c r="M401" s="1"/>
      <c r="N401" s="1"/>
      <c r="O401" s="1"/>
      <c r="P401" s="1"/>
      <c r="Q401" s="1"/>
      <c r="R401" s="1"/>
    </row>
    <row r="402" spans="1:18" ht="15.75" customHeight="1">
      <c r="A402" s="1"/>
      <c r="L402" s="1"/>
      <c r="M402" s="1"/>
      <c r="N402" s="1"/>
      <c r="O402" s="1"/>
      <c r="P402" s="1"/>
      <c r="Q402" s="1"/>
      <c r="R402" s="1"/>
    </row>
    <row r="403" spans="1:18" ht="15.75" customHeight="1">
      <c r="A403" s="1"/>
      <c r="L403" s="1"/>
      <c r="M403" s="1"/>
      <c r="N403" s="1"/>
      <c r="O403" s="1"/>
      <c r="P403" s="1"/>
      <c r="Q403" s="1"/>
      <c r="R403" s="1"/>
    </row>
    <row r="404" spans="1:18" ht="15.75" customHeight="1">
      <c r="A404" s="1"/>
      <c r="L404" s="1"/>
      <c r="M404" s="1"/>
      <c r="N404" s="1"/>
      <c r="O404" s="1"/>
      <c r="P404" s="1"/>
      <c r="Q404" s="1"/>
      <c r="R404" s="1"/>
    </row>
    <row r="405" spans="1:18" ht="15.75" customHeight="1">
      <c r="A405" s="1"/>
      <c r="L405" s="1"/>
      <c r="M405" s="1"/>
      <c r="N405" s="1"/>
      <c r="O405" s="1"/>
      <c r="P405" s="1"/>
      <c r="Q405" s="1"/>
      <c r="R405" s="1"/>
    </row>
    <row r="406" spans="1:18" ht="15.75" customHeight="1">
      <c r="A406" s="1"/>
      <c r="L406" s="1"/>
      <c r="M406" s="1"/>
      <c r="N406" s="1"/>
      <c r="O406" s="1"/>
      <c r="P406" s="1"/>
      <c r="Q406" s="1"/>
      <c r="R406" s="1"/>
    </row>
    <row r="407" spans="1:18" ht="15.75" customHeight="1">
      <c r="A407" s="1"/>
      <c r="L407" s="1"/>
      <c r="M407" s="1"/>
      <c r="N407" s="1"/>
      <c r="O407" s="1"/>
      <c r="P407" s="1"/>
      <c r="Q407" s="1"/>
      <c r="R407" s="1"/>
    </row>
    <row r="408" spans="1:18" ht="15.75" customHeight="1">
      <c r="A408" s="1"/>
      <c r="L408" s="1"/>
      <c r="M408" s="1"/>
      <c r="N408" s="1"/>
      <c r="O408" s="1"/>
      <c r="P408" s="1"/>
      <c r="Q408" s="1"/>
      <c r="R408" s="1"/>
    </row>
    <row r="409" spans="1:18" ht="15.75" customHeight="1">
      <c r="A409" s="1"/>
      <c r="L409" s="1"/>
      <c r="M409" s="1"/>
      <c r="N409" s="1"/>
      <c r="O409" s="1"/>
      <c r="P409" s="1"/>
      <c r="Q409" s="1"/>
      <c r="R409" s="1"/>
    </row>
    <row r="410" spans="1:18" ht="15.75" customHeight="1">
      <c r="A410" s="1"/>
      <c r="L410" s="1"/>
      <c r="M410" s="1"/>
      <c r="N410" s="1"/>
      <c r="O410" s="1"/>
      <c r="P410" s="1"/>
      <c r="Q410" s="1"/>
      <c r="R410" s="1"/>
    </row>
    <row r="411" spans="1:18" ht="15.75" customHeight="1">
      <c r="A411" s="1"/>
      <c r="L411" s="1"/>
      <c r="M411" s="1"/>
      <c r="N411" s="1"/>
      <c r="O411" s="1"/>
      <c r="P411" s="1"/>
      <c r="Q411" s="1"/>
      <c r="R411" s="1"/>
    </row>
    <row r="412" spans="1:18" ht="15.75" customHeight="1">
      <c r="A412" s="1"/>
      <c r="L412" s="1"/>
      <c r="M412" s="1"/>
      <c r="N412" s="1"/>
      <c r="O412" s="1"/>
      <c r="P412" s="1"/>
      <c r="Q412" s="1"/>
      <c r="R412" s="1"/>
    </row>
    <row r="413" spans="1:18" ht="15.75" customHeight="1">
      <c r="A413" s="1"/>
      <c r="L413" s="1"/>
      <c r="M413" s="1"/>
      <c r="N413" s="1"/>
      <c r="O413" s="1"/>
      <c r="P413" s="1"/>
      <c r="Q413" s="1"/>
      <c r="R413" s="1"/>
    </row>
    <row r="414" spans="1:18" ht="15.75" customHeight="1">
      <c r="A414" s="1"/>
      <c r="L414" s="1"/>
      <c r="M414" s="1"/>
      <c r="N414" s="1"/>
      <c r="O414" s="1"/>
      <c r="P414" s="1"/>
      <c r="Q414" s="1"/>
      <c r="R414" s="1"/>
    </row>
    <row r="415" spans="1:18" ht="15.75" customHeight="1">
      <c r="A415" s="1"/>
      <c r="L415" s="1"/>
      <c r="M415" s="1"/>
      <c r="N415" s="1"/>
      <c r="O415" s="1"/>
      <c r="P415" s="1"/>
      <c r="Q415" s="1"/>
      <c r="R415" s="1"/>
    </row>
    <row r="416" spans="1:18" ht="15.75" customHeight="1">
      <c r="A416" s="1"/>
      <c r="L416" s="1"/>
      <c r="M416" s="1"/>
      <c r="N416" s="1"/>
      <c r="O416" s="1"/>
      <c r="P416" s="1"/>
      <c r="Q416" s="1"/>
      <c r="R416" s="1"/>
    </row>
    <row r="417" spans="1:18" ht="15.75" customHeight="1">
      <c r="A417" s="1"/>
      <c r="L417" s="1"/>
      <c r="M417" s="1"/>
      <c r="N417" s="1"/>
      <c r="O417" s="1"/>
      <c r="P417" s="1"/>
      <c r="Q417" s="1"/>
      <c r="R417" s="1"/>
    </row>
    <row r="418" spans="1:18" ht="15.75" customHeight="1">
      <c r="A418" s="1"/>
      <c r="L418" s="1"/>
      <c r="M418" s="1"/>
      <c r="N418" s="1"/>
      <c r="O418" s="1"/>
      <c r="P418" s="1"/>
      <c r="Q418" s="1"/>
      <c r="R418" s="1"/>
    </row>
    <row r="419" spans="1:18" ht="15.75" customHeight="1">
      <c r="A419" s="1"/>
      <c r="L419" s="1"/>
      <c r="M419" s="1"/>
      <c r="N419" s="1"/>
      <c r="O419" s="1"/>
      <c r="P419" s="1"/>
      <c r="Q419" s="1"/>
      <c r="R419" s="1"/>
    </row>
    <row r="420" spans="1:18" ht="15.75" customHeight="1">
      <c r="A420" s="1"/>
      <c r="L420" s="1"/>
      <c r="M420" s="1"/>
      <c r="N420" s="1"/>
      <c r="O420" s="1"/>
      <c r="P420" s="1"/>
      <c r="Q420" s="1"/>
      <c r="R420" s="1"/>
    </row>
    <row r="421" spans="1:18" ht="15.75" customHeight="1">
      <c r="A421" s="1"/>
      <c r="L421" s="1"/>
      <c r="M421" s="1"/>
      <c r="N421" s="1"/>
      <c r="O421" s="1"/>
      <c r="P421" s="1"/>
      <c r="Q421" s="1"/>
      <c r="R421" s="1"/>
    </row>
    <row r="422" spans="1:18" ht="15.75" customHeight="1">
      <c r="A422" s="1"/>
      <c r="L422" s="1"/>
      <c r="M422" s="1"/>
      <c r="N422" s="1"/>
      <c r="O422" s="1"/>
      <c r="P422" s="1"/>
      <c r="Q422" s="1"/>
      <c r="R422" s="1"/>
    </row>
    <row r="423" spans="1:18" ht="15.75" customHeight="1">
      <c r="A423" s="1"/>
      <c r="L423" s="1"/>
      <c r="M423" s="1"/>
      <c r="N423" s="1"/>
      <c r="O423" s="1"/>
      <c r="P423" s="1"/>
      <c r="Q423" s="1"/>
      <c r="R423" s="1"/>
    </row>
    <row r="424" spans="1:18" ht="15.75" customHeight="1">
      <c r="A424" s="1"/>
      <c r="L424" s="1"/>
      <c r="M424" s="1"/>
      <c r="N424" s="1"/>
      <c r="O424" s="1"/>
      <c r="P424" s="1"/>
      <c r="Q424" s="1"/>
      <c r="R424" s="1"/>
    </row>
    <row r="425" spans="1:18" ht="15.75" customHeight="1">
      <c r="A425" s="1"/>
      <c r="L425" s="1"/>
      <c r="M425" s="1"/>
      <c r="N425" s="1"/>
      <c r="O425" s="1"/>
      <c r="P425" s="1"/>
      <c r="Q425" s="1"/>
      <c r="R425" s="1"/>
    </row>
    <row r="426" spans="1:18" ht="15.75" customHeight="1">
      <c r="A426" s="1"/>
      <c r="L426" s="1"/>
      <c r="M426" s="1"/>
      <c r="N426" s="1"/>
      <c r="O426" s="1"/>
      <c r="P426" s="1"/>
      <c r="Q426" s="1"/>
      <c r="R426" s="1"/>
    </row>
    <row r="427" spans="1:18" ht="15.75" customHeight="1">
      <c r="A427" s="1"/>
      <c r="L427" s="1"/>
      <c r="M427" s="1"/>
      <c r="N427" s="1"/>
      <c r="O427" s="1"/>
      <c r="P427" s="1"/>
      <c r="Q427" s="1"/>
      <c r="R427" s="1"/>
    </row>
    <row r="428" spans="1:18" ht="15.75" customHeight="1">
      <c r="A428" s="1"/>
      <c r="L428" s="1"/>
      <c r="M428" s="1"/>
      <c r="N428" s="1"/>
      <c r="O428" s="1"/>
      <c r="P428" s="1"/>
      <c r="Q428" s="1"/>
      <c r="R428" s="1"/>
    </row>
    <row r="429" spans="1:18" ht="15.75" customHeight="1">
      <c r="A429" s="1"/>
      <c r="L429" s="1"/>
      <c r="M429" s="1"/>
      <c r="N429" s="1"/>
      <c r="O429" s="1"/>
      <c r="P429" s="1"/>
      <c r="Q429" s="1"/>
      <c r="R429" s="1"/>
    </row>
    <row r="430" spans="1:18" ht="15.75" customHeight="1">
      <c r="A430" s="1"/>
      <c r="L430" s="1"/>
      <c r="M430" s="1"/>
      <c r="N430" s="1"/>
      <c r="O430" s="1"/>
      <c r="P430" s="1"/>
      <c r="Q430" s="1"/>
      <c r="R430" s="1"/>
    </row>
    <row r="431" spans="1:18" ht="15.75" customHeight="1">
      <c r="A431" s="1"/>
      <c r="L431" s="1"/>
      <c r="M431" s="1"/>
      <c r="N431" s="1"/>
      <c r="O431" s="1"/>
      <c r="P431" s="1"/>
      <c r="Q431" s="1"/>
      <c r="R431" s="1"/>
    </row>
    <row r="432" spans="1:18" ht="15.75" customHeight="1">
      <c r="A432" s="1"/>
      <c r="L432" s="1"/>
      <c r="M432" s="1"/>
      <c r="N432" s="1"/>
      <c r="O432" s="1"/>
      <c r="P432" s="1"/>
      <c r="Q432" s="1"/>
      <c r="R432" s="1"/>
    </row>
    <row r="433" spans="1:18" ht="15.75" customHeight="1">
      <c r="A433" s="1"/>
      <c r="L433" s="1"/>
      <c r="M433" s="1"/>
      <c r="N433" s="1"/>
      <c r="O433" s="1"/>
      <c r="P433" s="1"/>
      <c r="Q433" s="1"/>
      <c r="R433" s="1"/>
    </row>
    <row r="434" spans="1:18" ht="15.75" customHeight="1">
      <c r="A434" s="1"/>
      <c r="L434" s="1"/>
      <c r="M434" s="1"/>
      <c r="N434" s="1"/>
      <c r="O434" s="1"/>
      <c r="P434" s="1"/>
      <c r="Q434" s="1"/>
      <c r="R434" s="1"/>
    </row>
    <row r="435" spans="1:18" ht="15.75" customHeight="1">
      <c r="A435" s="1"/>
      <c r="L435" s="1"/>
      <c r="M435" s="1"/>
      <c r="N435" s="1"/>
      <c r="O435" s="1"/>
      <c r="P435" s="1"/>
      <c r="Q435" s="1"/>
      <c r="R435" s="1"/>
    </row>
    <row r="436" spans="1:18" ht="15.75" customHeight="1">
      <c r="A436" s="1"/>
      <c r="L436" s="1"/>
      <c r="M436" s="1"/>
      <c r="N436" s="1"/>
      <c r="O436" s="1"/>
      <c r="P436" s="1"/>
      <c r="Q436" s="1"/>
      <c r="R436" s="1"/>
    </row>
    <row r="437" spans="1:18" ht="15.75" customHeight="1">
      <c r="A437" s="1"/>
      <c r="L437" s="1"/>
      <c r="M437" s="1"/>
      <c r="N437" s="1"/>
      <c r="O437" s="1"/>
      <c r="P437" s="1"/>
      <c r="Q437" s="1"/>
      <c r="R437" s="1"/>
    </row>
    <row r="438" spans="1:18" ht="15.75" customHeight="1">
      <c r="A438" s="1"/>
      <c r="L438" s="1"/>
      <c r="M438" s="1"/>
      <c r="N438" s="1"/>
      <c r="O438" s="1"/>
      <c r="P438" s="1"/>
      <c r="Q438" s="1"/>
      <c r="R438" s="1"/>
    </row>
    <row r="439" spans="1:18" ht="15.75" customHeight="1">
      <c r="A439" s="1"/>
      <c r="L439" s="1"/>
      <c r="M439" s="1"/>
      <c r="N439" s="1"/>
      <c r="O439" s="1"/>
      <c r="P439" s="1"/>
      <c r="Q439" s="1"/>
      <c r="R439" s="1"/>
    </row>
    <row r="440" spans="1:18" ht="15.75" customHeight="1">
      <c r="A440" s="1"/>
      <c r="L440" s="1"/>
      <c r="M440" s="1"/>
      <c r="N440" s="1"/>
      <c r="O440" s="1"/>
      <c r="P440" s="1"/>
      <c r="Q440" s="1"/>
      <c r="R440" s="1"/>
    </row>
    <row r="441" spans="1:18" ht="15.75" customHeight="1">
      <c r="A441" s="1"/>
      <c r="L441" s="1"/>
      <c r="M441" s="1"/>
      <c r="N441" s="1"/>
      <c r="O441" s="1"/>
      <c r="P441" s="1"/>
      <c r="Q441" s="1"/>
      <c r="R441" s="1"/>
    </row>
    <row r="442" spans="1:18" ht="15.75" customHeight="1">
      <c r="A442" s="1"/>
      <c r="L442" s="1"/>
      <c r="M442" s="1"/>
      <c r="N442" s="1"/>
      <c r="O442" s="1"/>
      <c r="P442" s="1"/>
      <c r="Q442" s="1"/>
      <c r="R442" s="1"/>
    </row>
    <row r="443" spans="1:18" ht="15.75" customHeight="1">
      <c r="A443" s="1"/>
      <c r="L443" s="1"/>
      <c r="M443" s="1"/>
      <c r="N443" s="1"/>
      <c r="O443" s="1"/>
      <c r="P443" s="1"/>
      <c r="Q443" s="1"/>
      <c r="R443" s="1"/>
    </row>
    <row r="444" spans="1:18" ht="15.75" customHeight="1">
      <c r="A444" s="1"/>
      <c r="L444" s="1"/>
      <c r="M444" s="1"/>
      <c r="N444" s="1"/>
      <c r="O444" s="1"/>
      <c r="P444" s="1"/>
      <c r="Q444" s="1"/>
      <c r="R444" s="1"/>
    </row>
    <row r="445" spans="1:18" ht="15.75" customHeight="1">
      <c r="A445" s="1"/>
      <c r="L445" s="1"/>
      <c r="M445" s="1"/>
      <c r="N445" s="1"/>
      <c r="O445" s="1"/>
      <c r="P445" s="1"/>
      <c r="Q445" s="1"/>
      <c r="R445" s="1"/>
    </row>
    <row r="446" spans="1:18" ht="15.75" customHeight="1">
      <c r="A446" s="1"/>
      <c r="L446" s="1"/>
      <c r="M446" s="1"/>
      <c r="N446" s="1"/>
      <c r="O446" s="1"/>
      <c r="P446" s="1"/>
      <c r="Q446" s="1"/>
      <c r="R446" s="1"/>
    </row>
    <row r="447" spans="1:18" ht="15.75" customHeight="1">
      <c r="A447" s="1"/>
      <c r="L447" s="1"/>
      <c r="M447" s="1"/>
      <c r="N447" s="1"/>
      <c r="O447" s="1"/>
      <c r="P447" s="1"/>
      <c r="Q447" s="1"/>
      <c r="R447" s="1"/>
    </row>
    <row r="448" spans="1:18" ht="15.75" customHeight="1">
      <c r="A448" s="1"/>
      <c r="L448" s="1"/>
      <c r="M448" s="1"/>
      <c r="N448" s="1"/>
      <c r="O448" s="1"/>
      <c r="P448" s="1"/>
      <c r="Q448" s="1"/>
      <c r="R448" s="1"/>
    </row>
    <row r="449" spans="1:18" ht="15.75" customHeight="1">
      <c r="A449" s="1"/>
      <c r="L449" s="1"/>
      <c r="M449" s="1"/>
      <c r="N449" s="1"/>
      <c r="O449" s="1"/>
      <c r="P449" s="1"/>
      <c r="Q449" s="1"/>
      <c r="R449" s="1"/>
    </row>
    <row r="450" spans="1:18" ht="15.75" customHeight="1">
      <c r="A450" s="1"/>
      <c r="L450" s="1"/>
      <c r="M450" s="1"/>
      <c r="N450" s="1"/>
      <c r="O450" s="1"/>
      <c r="P450" s="1"/>
      <c r="Q450" s="1"/>
      <c r="R450" s="1"/>
    </row>
    <row r="451" spans="1:18" ht="15.75" customHeight="1">
      <c r="A451" s="1"/>
      <c r="L451" s="1"/>
      <c r="M451" s="1"/>
      <c r="N451" s="1"/>
      <c r="O451" s="1"/>
      <c r="P451" s="1"/>
      <c r="Q451" s="1"/>
      <c r="R451" s="1"/>
    </row>
    <row r="452" spans="1:18" ht="15.75" customHeight="1">
      <c r="A452" s="1"/>
      <c r="L452" s="1"/>
      <c r="M452" s="1"/>
      <c r="N452" s="1"/>
      <c r="O452" s="1"/>
      <c r="P452" s="1"/>
      <c r="Q452" s="1"/>
      <c r="R452" s="1"/>
    </row>
    <row r="453" spans="1:18" ht="15.75" customHeight="1">
      <c r="A453" s="1"/>
      <c r="L453" s="1"/>
      <c r="M453" s="1"/>
      <c r="N453" s="1"/>
      <c r="O453" s="1"/>
      <c r="P453" s="1"/>
      <c r="Q453" s="1"/>
      <c r="R453" s="1"/>
    </row>
    <row r="454" spans="1:18" ht="15.75" customHeight="1">
      <c r="A454" s="1"/>
      <c r="L454" s="1"/>
      <c r="M454" s="1"/>
      <c r="N454" s="1"/>
      <c r="O454" s="1"/>
      <c r="P454" s="1"/>
      <c r="Q454" s="1"/>
      <c r="R454" s="1"/>
    </row>
    <row r="455" spans="1:18" ht="15.75" customHeight="1">
      <c r="A455" s="1"/>
      <c r="L455" s="1"/>
      <c r="M455" s="1"/>
      <c r="N455" s="1"/>
      <c r="O455" s="1"/>
      <c r="P455" s="1"/>
      <c r="Q455" s="1"/>
      <c r="R455" s="1"/>
    </row>
    <row r="456" spans="1:18" ht="15.75" customHeight="1">
      <c r="A456" s="1"/>
      <c r="L456" s="1"/>
      <c r="M456" s="1"/>
      <c r="N456" s="1"/>
      <c r="O456" s="1"/>
      <c r="P456" s="1"/>
      <c r="Q456" s="1"/>
      <c r="R456" s="1"/>
    </row>
    <row r="457" spans="1:18" ht="15.75" customHeight="1">
      <c r="A457" s="1"/>
      <c r="L457" s="1"/>
      <c r="M457" s="1"/>
      <c r="N457" s="1"/>
      <c r="O457" s="1"/>
      <c r="P457" s="1"/>
      <c r="Q457" s="1"/>
      <c r="R457" s="1"/>
    </row>
    <row r="458" spans="1:18" ht="15.75" customHeight="1">
      <c r="A458" s="1"/>
      <c r="L458" s="1"/>
      <c r="M458" s="1"/>
      <c r="N458" s="1"/>
      <c r="O458" s="1"/>
      <c r="P458" s="1"/>
      <c r="Q458" s="1"/>
      <c r="R458" s="1"/>
    </row>
    <row r="459" spans="1:18" ht="15.75" customHeight="1">
      <c r="A459" s="1"/>
      <c r="L459" s="1"/>
      <c r="M459" s="1"/>
      <c r="N459" s="1"/>
      <c r="O459" s="1"/>
      <c r="P459" s="1"/>
      <c r="Q459" s="1"/>
      <c r="R459" s="1"/>
    </row>
    <row r="460" spans="1:18" ht="15.75" customHeight="1">
      <c r="A460" s="1"/>
      <c r="L460" s="1"/>
      <c r="M460" s="1"/>
      <c r="N460" s="1"/>
      <c r="O460" s="1"/>
      <c r="P460" s="1"/>
      <c r="Q460" s="1"/>
      <c r="R460" s="1"/>
    </row>
    <row r="461" spans="1:18" ht="15.75" customHeight="1">
      <c r="A461" s="1"/>
      <c r="L461" s="1"/>
      <c r="M461" s="1"/>
      <c r="N461" s="1"/>
      <c r="O461" s="1"/>
      <c r="P461" s="1"/>
      <c r="Q461" s="1"/>
      <c r="R461" s="1"/>
    </row>
    <row r="462" spans="1:18" ht="15.75" customHeight="1">
      <c r="A462" s="1"/>
      <c r="L462" s="1"/>
      <c r="M462" s="1"/>
      <c r="N462" s="1"/>
      <c r="O462" s="1"/>
      <c r="P462" s="1"/>
      <c r="Q462" s="1"/>
      <c r="R462" s="1"/>
    </row>
    <row r="463" spans="1:18" ht="15.75" customHeight="1">
      <c r="A463" s="1"/>
      <c r="L463" s="1"/>
      <c r="M463" s="1"/>
      <c r="N463" s="1"/>
      <c r="O463" s="1"/>
      <c r="P463" s="1"/>
      <c r="Q463" s="1"/>
      <c r="R463" s="1"/>
    </row>
    <row r="464" spans="1:18" ht="15.75" customHeight="1">
      <c r="A464" s="1"/>
      <c r="L464" s="1"/>
      <c r="M464" s="1"/>
      <c r="N464" s="1"/>
      <c r="O464" s="1"/>
      <c r="P464" s="1"/>
      <c r="Q464" s="1"/>
      <c r="R464" s="1"/>
    </row>
    <row r="465" spans="1:18" ht="15.75" customHeight="1">
      <c r="A465" s="1"/>
      <c r="L465" s="1"/>
      <c r="M465" s="1"/>
      <c r="N465" s="1"/>
      <c r="O465" s="1"/>
      <c r="P465" s="1"/>
      <c r="Q465" s="1"/>
      <c r="R465" s="1"/>
    </row>
    <row r="466" spans="1:18" ht="15.75" customHeight="1">
      <c r="A466" s="1"/>
      <c r="L466" s="1"/>
      <c r="M466" s="1"/>
      <c r="N466" s="1"/>
      <c r="O466" s="1"/>
      <c r="P466" s="1"/>
      <c r="Q466" s="1"/>
      <c r="R466" s="1"/>
    </row>
    <row r="467" spans="1:18" ht="15.75" customHeight="1">
      <c r="A467" s="1"/>
      <c r="L467" s="1"/>
      <c r="M467" s="1"/>
      <c r="N467" s="1"/>
      <c r="O467" s="1"/>
      <c r="P467" s="1"/>
      <c r="Q467" s="1"/>
      <c r="R467" s="1"/>
    </row>
    <row r="468" spans="1:18" ht="15.75" customHeight="1">
      <c r="A468" s="1"/>
      <c r="L468" s="1"/>
      <c r="M468" s="1"/>
      <c r="N468" s="1"/>
      <c r="O468" s="1"/>
      <c r="P468" s="1"/>
      <c r="Q468" s="1"/>
      <c r="R468" s="1"/>
    </row>
    <row r="469" spans="1:18" ht="15.75" customHeight="1">
      <c r="A469" s="1"/>
      <c r="L469" s="1"/>
      <c r="M469" s="1"/>
      <c r="N469" s="1"/>
      <c r="O469" s="1"/>
      <c r="P469" s="1"/>
      <c r="Q469" s="1"/>
      <c r="R469" s="1"/>
    </row>
    <row r="470" spans="1:18" ht="15.75" customHeight="1">
      <c r="A470" s="1"/>
      <c r="L470" s="1"/>
      <c r="M470" s="1"/>
      <c r="N470" s="1"/>
      <c r="O470" s="1"/>
      <c r="P470" s="1"/>
      <c r="Q470" s="1"/>
      <c r="R470" s="1"/>
    </row>
    <row r="471" spans="1:18" ht="15.75" customHeight="1">
      <c r="A471" s="1"/>
      <c r="L471" s="1"/>
      <c r="M471" s="1"/>
      <c r="N471" s="1"/>
      <c r="O471" s="1"/>
      <c r="P471" s="1"/>
      <c r="Q471" s="1"/>
      <c r="R471" s="1"/>
    </row>
    <row r="472" spans="1:18" ht="15.75" customHeight="1">
      <c r="A472" s="1"/>
      <c r="L472" s="1"/>
      <c r="M472" s="1"/>
      <c r="N472" s="1"/>
      <c r="O472" s="1"/>
      <c r="P472" s="1"/>
      <c r="Q472" s="1"/>
      <c r="R472" s="1"/>
    </row>
    <row r="473" spans="1:18" ht="15.75" customHeight="1">
      <c r="A473" s="1"/>
      <c r="L473" s="1"/>
      <c r="M473" s="1"/>
      <c r="N473" s="1"/>
      <c r="O473" s="1"/>
      <c r="P473" s="1"/>
      <c r="Q473" s="1"/>
      <c r="R473" s="1"/>
    </row>
    <row r="474" spans="1:18" ht="15.75" customHeight="1">
      <c r="A474" s="1"/>
      <c r="L474" s="1"/>
      <c r="M474" s="1"/>
      <c r="N474" s="1"/>
      <c r="O474" s="1"/>
      <c r="P474" s="1"/>
      <c r="Q474" s="1"/>
      <c r="R474" s="1"/>
    </row>
    <row r="475" spans="1:18" ht="15.75" customHeight="1">
      <c r="A475" s="1"/>
      <c r="L475" s="1"/>
      <c r="M475" s="1"/>
      <c r="N475" s="1"/>
      <c r="O475" s="1"/>
      <c r="P475" s="1"/>
      <c r="Q475" s="1"/>
      <c r="R475" s="1"/>
    </row>
    <row r="476" spans="1:18" ht="15.75" customHeight="1">
      <c r="A476" s="1"/>
      <c r="L476" s="1"/>
      <c r="M476" s="1"/>
      <c r="N476" s="1"/>
      <c r="O476" s="1"/>
      <c r="P476" s="1"/>
      <c r="Q476" s="1"/>
      <c r="R476" s="1"/>
    </row>
    <row r="477" spans="1:18" ht="15.75" customHeight="1">
      <c r="A477" s="1"/>
      <c r="L477" s="1"/>
      <c r="M477" s="1"/>
      <c r="N477" s="1"/>
      <c r="O477" s="1"/>
      <c r="P477" s="1"/>
      <c r="Q477" s="1"/>
      <c r="R477" s="1"/>
    </row>
    <row r="478" spans="1:18" ht="15.75" customHeight="1">
      <c r="A478" s="1"/>
      <c r="L478" s="1"/>
      <c r="M478" s="1"/>
      <c r="N478" s="1"/>
      <c r="O478" s="1"/>
      <c r="P478" s="1"/>
      <c r="Q478" s="1"/>
      <c r="R478" s="1"/>
    </row>
    <row r="479" spans="1:18" ht="15.75" customHeight="1">
      <c r="A479" s="1"/>
      <c r="L479" s="1"/>
      <c r="M479" s="1"/>
      <c r="N479" s="1"/>
      <c r="O479" s="1"/>
      <c r="P479" s="1"/>
      <c r="Q479" s="1"/>
      <c r="R479" s="1"/>
    </row>
    <row r="480" spans="1:18" ht="15.75" customHeight="1">
      <c r="A480" s="1"/>
      <c r="L480" s="1"/>
      <c r="M480" s="1"/>
      <c r="N480" s="1"/>
      <c r="O480" s="1"/>
      <c r="P480" s="1"/>
      <c r="Q480" s="1"/>
      <c r="R480" s="1"/>
    </row>
    <row r="481" spans="1:18" ht="15.75" customHeight="1">
      <c r="A481" s="1"/>
      <c r="L481" s="1"/>
      <c r="M481" s="1"/>
      <c r="N481" s="1"/>
      <c r="O481" s="1"/>
      <c r="P481" s="1"/>
      <c r="Q481" s="1"/>
      <c r="R481" s="1"/>
    </row>
    <row r="482" spans="1:18" ht="15.75" customHeight="1">
      <c r="A482" s="1"/>
      <c r="L482" s="1"/>
      <c r="M482" s="1"/>
      <c r="N482" s="1"/>
      <c r="O482" s="1"/>
      <c r="P482" s="1"/>
      <c r="Q482" s="1"/>
      <c r="R482" s="1"/>
    </row>
    <row r="483" spans="1:18" ht="15.75" customHeight="1">
      <c r="A483" s="1"/>
      <c r="L483" s="1"/>
      <c r="M483" s="1"/>
      <c r="N483" s="1"/>
      <c r="O483" s="1"/>
      <c r="P483" s="1"/>
      <c r="Q483" s="1"/>
      <c r="R483" s="1"/>
    </row>
    <row r="484" spans="1:18" ht="15.75" customHeight="1">
      <c r="A484" s="1"/>
      <c r="L484" s="1"/>
      <c r="M484" s="1"/>
      <c r="N484" s="1"/>
      <c r="O484" s="1"/>
      <c r="P484" s="1"/>
      <c r="Q484" s="1"/>
      <c r="R484" s="1"/>
    </row>
    <row r="485" spans="1:18" ht="15.75" customHeight="1">
      <c r="A485" s="1"/>
      <c r="L485" s="1"/>
      <c r="M485" s="1"/>
      <c r="N485" s="1"/>
      <c r="O485" s="1"/>
      <c r="P485" s="1"/>
      <c r="Q485" s="1"/>
      <c r="R485" s="1"/>
    </row>
    <row r="486" spans="1:18" ht="15.75" customHeight="1">
      <c r="A486" s="1"/>
      <c r="L486" s="1"/>
      <c r="M486" s="1"/>
      <c r="N486" s="1"/>
      <c r="O486" s="1"/>
      <c r="P486" s="1"/>
      <c r="Q486" s="1"/>
      <c r="R486" s="1"/>
    </row>
    <row r="487" spans="1:18" ht="15.75" customHeight="1">
      <c r="A487" s="1"/>
      <c r="L487" s="1"/>
      <c r="M487" s="1"/>
      <c r="N487" s="1"/>
      <c r="O487" s="1"/>
      <c r="P487" s="1"/>
      <c r="Q487" s="1"/>
      <c r="R487" s="1"/>
    </row>
    <row r="488" spans="1:18" ht="15.75" customHeight="1">
      <c r="A488" s="1"/>
      <c r="L488" s="1"/>
      <c r="M488" s="1"/>
      <c r="N488" s="1"/>
      <c r="O488" s="1"/>
      <c r="P488" s="1"/>
      <c r="Q488" s="1"/>
      <c r="R488" s="1"/>
    </row>
    <row r="489" spans="1:18" ht="15.75" customHeight="1">
      <c r="A489" s="1"/>
      <c r="L489" s="1"/>
      <c r="M489" s="1"/>
      <c r="N489" s="1"/>
      <c r="O489" s="1"/>
      <c r="P489" s="1"/>
      <c r="Q489" s="1"/>
      <c r="R489" s="1"/>
    </row>
    <row r="490" spans="1:18" ht="15.75" customHeight="1">
      <c r="A490" s="1"/>
      <c r="L490" s="1"/>
      <c r="M490" s="1"/>
      <c r="N490" s="1"/>
      <c r="O490" s="1"/>
      <c r="P490" s="1"/>
      <c r="Q490" s="1"/>
      <c r="R490" s="1"/>
    </row>
    <row r="491" spans="1:18" ht="15.75" customHeight="1">
      <c r="A491" s="1"/>
      <c r="L491" s="1"/>
      <c r="M491" s="1"/>
      <c r="N491" s="1"/>
      <c r="O491" s="1"/>
      <c r="P491" s="1"/>
      <c r="Q491" s="1"/>
      <c r="R491" s="1"/>
    </row>
    <row r="492" spans="1:18" ht="15.75" customHeight="1">
      <c r="A492" s="1"/>
      <c r="L492" s="1"/>
      <c r="M492" s="1"/>
      <c r="N492" s="1"/>
      <c r="O492" s="1"/>
      <c r="P492" s="1"/>
      <c r="Q492" s="1"/>
      <c r="R492" s="1"/>
    </row>
    <row r="493" spans="1:18" ht="15.75" customHeight="1">
      <c r="A493" s="1"/>
      <c r="L493" s="1"/>
      <c r="M493" s="1"/>
      <c r="N493" s="1"/>
      <c r="O493" s="1"/>
      <c r="P493" s="1"/>
      <c r="Q493" s="1"/>
      <c r="R493" s="1"/>
    </row>
    <row r="494" spans="1:18" ht="15.75" customHeight="1">
      <c r="A494" s="1"/>
      <c r="L494" s="1"/>
      <c r="M494" s="1"/>
      <c r="N494" s="1"/>
      <c r="O494" s="1"/>
      <c r="P494" s="1"/>
      <c r="Q494" s="1"/>
      <c r="R494" s="1"/>
    </row>
    <row r="495" spans="1:18" ht="15.75" customHeight="1">
      <c r="A495" s="1"/>
      <c r="L495" s="1"/>
      <c r="M495" s="1"/>
      <c r="N495" s="1"/>
      <c r="O495" s="1"/>
      <c r="P495" s="1"/>
      <c r="Q495" s="1"/>
      <c r="R495" s="1"/>
    </row>
    <row r="496" spans="1:18" ht="15.75" customHeight="1">
      <c r="A496" s="1"/>
      <c r="L496" s="1"/>
      <c r="M496" s="1"/>
      <c r="N496" s="1"/>
      <c r="O496" s="1"/>
      <c r="P496" s="1"/>
      <c r="Q496" s="1"/>
      <c r="R496" s="1"/>
    </row>
    <row r="497" spans="1:18" ht="15.75" customHeight="1">
      <c r="A497" s="1"/>
      <c r="L497" s="1"/>
      <c r="M497" s="1"/>
      <c r="N497" s="1"/>
      <c r="O497" s="1"/>
      <c r="P497" s="1"/>
      <c r="Q497" s="1"/>
      <c r="R497" s="1"/>
    </row>
    <row r="498" spans="1:18" ht="15.75" customHeight="1">
      <c r="A498" s="1"/>
      <c r="L498" s="1"/>
      <c r="M498" s="1"/>
      <c r="N498" s="1"/>
      <c r="O498" s="1"/>
      <c r="P498" s="1"/>
      <c r="Q498" s="1"/>
      <c r="R498" s="1"/>
    </row>
    <row r="499" spans="1:18" ht="15.75" customHeight="1">
      <c r="A499" s="1"/>
      <c r="L499" s="1"/>
      <c r="M499" s="1"/>
      <c r="N499" s="1"/>
      <c r="O499" s="1"/>
      <c r="P499" s="1"/>
      <c r="Q499" s="1"/>
      <c r="R499" s="1"/>
    </row>
    <row r="500" spans="1:18" ht="15.75" customHeight="1">
      <c r="A500" s="1"/>
      <c r="L500" s="1"/>
      <c r="M500" s="1"/>
      <c r="N500" s="1"/>
      <c r="O500" s="1"/>
      <c r="P500" s="1"/>
      <c r="Q500" s="1"/>
      <c r="R500" s="1"/>
    </row>
    <row r="501" spans="1:18" ht="15.75" customHeight="1">
      <c r="A501" s="1"/>
      <c r="L501" s="1"/>
      <c r="M501" s="1"/>
      <c r="N501" s="1"/>
      <c r="O501" s="1"/>
      <c r="P501" s="1"/>
      <c r="Q501" s="1"/>
      <c r="R501" s="1"/>
    </row>
    <row r="502" spans="1:18" ht="15.75" customHeight="1">
      <c r="A502" s="1"/>
      <c r="L502" s="1"/>
      <c r="M502" s="1"/>
      <c r="N502" s="1"/>
      <c r="O502" s="1"/>
      <c r="P502" s="1"/>
      <c r="Q502" s="1"/>
      <c r="R502" s="1"/>
    </row>
    <row r="503" spans="1:18" ht="15.75" customHeight="1">
      <c r="A503" s="1"/>
      <c r="L503" s="1"/>
      <c r="M503" s="1"/>
      <c r="N503" s="1"/>
      <c r="O503" s="1"/>
      <c r="P503" s="1"/>
      <c r="Q503" s="1"/>
      <c r="R503" s="1"/>
    </row>
    <row r="504" spans="1:18" ht="15.75" customHeight="1">
      <c r="A504" s="1"/>
      <c r="L504" s="1"/>
      <c r="M504" s="1"/>
      <c r="N504" s="1"/>
      <c r="O504" s="1"/>
      <c r="P504" s="1"/>
      <c r="Q504" s="1"/>
      <c r="R504" s="1"/>
    </row>
    <row r="505" spans="1:18" ht="15.75" customHeight="1">
      <c r="A505" s="1"/>
      <c r="L505" s="1"/>
      <c r="M505" s="1"/>
      <c r="N505" s="1"/>
      <c r="O505" s="1"/>
      <c r="P505" s="1"/>
      <c r="Q505" s="1"/>
      <c r="R505" s="1"/>
    </row>
    <row r="506" spans="1:18" ht="15.75" customHeight="1">
      <c r="A506" s="1"/>
      <c r="L506" s="1"/>
      <c r="M506" s="1"/>
      <c r="N506" s="1"/>
      <c r="O506" s="1"/>
      <c r="P506" s="1"/>
      <c r="Q506" s="1"/>
      <c r="R506" s="1"/>
    </row>
    <row r="507" spans="1:18" ht="15.75" customHeight="1">
      <c r="A507" s="1"/>
      <c r="L507" s="1"/>
      <c r="M507" s="1"/>
      <c r="N507" s="1"/>
      <c r="O507" s="1"/>
      <c r="P507" s="1"/>
      <c r="Q507" s="1"/>
      <c r="R507" s="1"/>
    </row>
    <row r="508" spans="1:18" ht="15.75" customHeight="1">
      <c r="A508" s="1"/>
      <c r="L508" s="1"/>
      <c r="M508" s="1"/>
      <c r="N508" s="1"/>
      <c r="O508" s="1"/>
      <c r="P508" s="1"/>
      <c r="Q508" s="1"/>
      <c r="R508" s="1"/>
    </row>
    <row r="509" spans="1:18" ht="15.75" customHeight="1">
      <c r="A509" s="1"/>
      <c r="L509" s="1"/>
      <c r="M509" s="1"/>
      <c r="N509" s="1"/>
      <c r="O509" s="1"/>
      <c r="P509" s="1"/>
      <c r="Q509" s="1"/>
      <c r="R509" s="1"/>
    </row>
    <row r="510" spans="1:18" ht="15.75" customHeight="1">
      <c r="A510" s="1"/>
      <c r="L510" s="1"/>
      <c r="M510" s="1"/>
      <c r="N510" s="1"/>
      <c r="O510" s="1"/>
      <c r="P510" s="1"/>
      <c r="Q510" s="1"/>
      <c r="R510" s="1"/>
    </row>
    <row r="511" spans="1:18" ht="15.75" customHeight="1">
      <c r="A511" s="1"/>
      <c r="L511" s="1"/>
      <c r="M511" s="1"/>
      <c r="N511" s="1"/>
      <c r="O511" s="1"/>
      <c r="P511" s="1"/>
      <c r="Q511" s="1"/>
      <c r="R511" s="1"/>
    </row>
    <row r="512" spans="1:18" ht="15.75" customHeight="1">
      <c r="A512" s="1"/>
      <c r="L512" s="1"/>
      <c r="M512" s="1"/>
      <c r="N512" s="1"/>
      <c r="O512" s="1"/>
      <c r="P512" s="1"/>
      <c r="Q512" s="1"/>
      <c r="R512" s="1"/>
    </row>
    <row r="513" spans="1:18" ht="15.75" customHeight="1">
      <c r="A513" s="1"/>
      <c r="L513" s="1"/>
      <c r="M513" s="1"/>
      <c r="N513" s="1"/>
      <c r="O513" s="1"/>
      <c r="P513" s="1"/>
      <c r="Q513" s="1"/>
      <c r="R513" s="1"/>
    </row>
    <row r="514" spans="1:18" ht="15.75" customHeight="1">
      <c r="A514" s="1"/>
      <c r="L514" s="1"/>
      <c r="M514" s="1"/>
      <c r="N514" s="1"/>
      <c r="O514" s="1"/>
      <c r="P514" s="1"/>
      <c r="Q514" s="1"/>
      <c r="R514" s="1"/>
    </row>
    <row r="515" spans="1:18" ht="15.75" customHeight="1">
      <c r="A515" s="1"/>
      <c r="L515" s="1"/>
      <c r="M515" s="1"/>
      <c r="N515" s="1"/>
      <c r="O515" s="1"/>
      <c r="P515" s="1"/>
      <c r="Q515" s="1"/>
      <c r="R515" s="1"/>
    </row>
    <row r="516" spans="1:18" ht="15.75" customHeight="1">
      <c r="A516" s="1"/>
      <c r="L516" s="1"/>
      <c r="M516" s="1"/>
      <c r="N516" s="1"/>
      <c r="O516" s="1"/>
      <c r="P516" s="1"/>
      <c r="Q516" s="1"/>
      <c r="R516" s="1"/>
    </row>
    <row r="517" spans="1:18" ht="15.75" customHeight="1">
      <c r="A517" s="1"/>
      <c r="L517" s="1"/>
      <c r="M517" s="1"/>
      <c r="N517" s="1"/>
      <c r="O517" s="1"/>
      <c r="P517" s="1"/>
      <c r="Q517" s="1"/>
      <c r="R517" s="1"/>
    </row>
    <row r="518" spans="1:18" ht="15.75" customHeight="1">
      <c r="A518" s="1"/>
      <c r="L518" s="1"/>
      <c r="M518" s="1"/>
      <c r="N518" s="1"/>
      <c r="O518" s="1"/>
      <c r="P518" s="1"/>
      <c r="Q518" s="1"/>
      <c r="R518" s="1"/>
    </row>
    <row r="519" spans="1:18" ht="15.75" customHeight="1">
      <c r="A519" s="1"/>
      <c r="L519" s="1"/>
      <c r="M519" s="1"/>
      <c r="N519" s="1"/>
      <c r="O519" s="1"/>
      <c r="P519" s="1"/>
      <c r="Q519" s="1"/>
      <c r="R519" s="1"/>
    </row>
    <row r="520" spans="1:18" ht="15.75" customHeight="1">
      <c r="A520" s="1"/>
      <c r="L520" s="1"/>
      <c r="M520" s="1"/>
      <c r="N520" s="1"/>
      <c r="O520" s="1"/>
      <c r="P520" s="1"/>
      <c r="Q520" s="1"/>
      <c r="R520" s="1"/>
    </row>
    <row r="521" spans="1:18" ht="15.75" customHeight="1">
      <c r="A521" s="1"/>
      <c r="L521" s="1"/>
      <c r="M521" s="1"/>
      <c r="N521" s="1"/>
      <c r="O521" s="1"/>
      <c r="P521" s="1"/>
      <c r="Q521" s="1"/>
      <c r="R521" s="1"/>
    </row>
    <row r="522" spans="1:18" ht="15.75" customHeight="1">
      <c r="A522" s="1"/>
      <c r="L522" s="1"/>
      <c r="M522" s="1"/>
      <c r="N522" s="1"/>
      <c r="O522" s="1"/>
      <c r="P522" s="1"/>
      <c r="Q522" s="1"/>
      <c r="R522" s="1"/>
    </row>
    <row r="523" spans="1:18" ht="15.75" customHeight="1">
      <c r="A523" s="1"/>
      <c r="L523" s="1"/>
      <c r="M523" s="1"/>
      <c r="N523" s="1"/>
      <c r="O523" s="1"/>
      <c r="P523" s="1"/>
      <c r="Q523" s="1"/>
      <c r="R523" s="1"/>
    </row>
    <row r="524" spans="1:18" ht="15.75" customHeight="1">
      <c r="A524" s="1"/>
      <c r="L524" s="1"/>
      <c r="M524" s="1"/>
      <c r="N524" s="1"/>
      <c r="O524" s="1"/>
      <c r="P524" s="1"/>
      <c r="Q524" s="1"/>
      <c r="R524" s="1"/>
    </row>
    <row r="525" spans="1:18" ht="15.75" customHeight="1">
      <c r="A525" s="1"/>
      <c r="L525" s="1"/>
      <c r="M525" s="1"/>
      <c r="N525" s="1"/>
      <c r="O525" s="1"/>
      <c r="P525" s="1"/>
      <c r="Q525" s="1"/>
      <c r="R525" s="1"/>
    </row>
    <row r="526" spans="1:18" ht="15.75" customHeight="1">
      <c r="A526" s="1"/>
      <c r="L526" s="1"/>
      <c r="M526" s="1"/>
      <c r="N526" s="1"/>
      <c r="O526" s="1"/>
      <c r="P526" s="1"/>
      <c r="Q526" s="1"/>
      <c r="R526" s="1"/>
    </row>
    <row r="527" spans="1:18" ht="15.75" customHeight="1">
      <c r="A527" s="1"/>
      <c r="L527" s="1"/>
      <c r="M527" s="1"/>
      <c r="N527" s="1"/>
      <c r="O527" s="1"/>
      <c r="P527" s="1"/>
      <c r="Q527" s="1"/>
      <c r="R527" s="1"/>
    </row>
    <row r="528" spans="1:18" ht="15.75" customHeight="1">
      <c r="A528" s="1"/>
      <c r="L528" s="1"/>
      <c r="M528" s="1"/>
      <c r="N528" s="1"/>
      <c r="O528" s="1"/>
      <c r="P528" s="1"/>
      <c r="Q528" s="1"/>
      <c r="R528" s="1"/>
    </row>
    <row r="529" spans="1:18" ht="15.75" customHeight="1">
      <c r="A529" s="1"/>
      <c r="L529" s="1"/>
      <c r="M529" s="1"/>
      <c r="N529" s="1"/>
      <c r="O529" s="1"/>
      <c r="P529" s="1"/>
      <c r="Q529" s="1"/>
      <c r="R529" s="1"/>
    </row>
    <row r="530" spans="1:18" ht="15.75" customHeight="1">
      <c r="A530" s="1"/>
      <c r="L530" s="1"/>
      <c r="M530" s="1"/>
      <c r="N530" s="1"/>
      <c r="O530" s="1"/>
      <c r="P530" s="1"/>
      <c r="Q530" s="1"/>
      <c r="R530" s="1"/>
    </row>
    <row r="531" spans="1:18" ht="15.75" customHeight="1">
      <c r="A531" s="1"/>
      <c r="L531" s="1"/>
      <c r="M531" s="1"/>
      <c r="N531" s="1"/>
      <c r="O531" s="1"/>
      <c r="P531" s="1"/>
      <c r="Q531" s="1"/>
      <c r="R531" s="1"/>
    </row>
    <row r="532" spans="1:18" ht="15.75" customHeight="1">
      <c r="A532" s="1"/>
      <c r="L532" s="1"/>
      <c r="M532" s="1"/>
      <c r="N532" s="1"/>
      <c r="O532" s="1"/>
      <c r="P532" s="1"/>
      <c r="Q532" s="1"/>
      <c r="R532" s="1"/>
    </row>
    <row r="533" spans="1:18" ht="15.75" customHeight="1">
      <c r="A533" s="1"/>
      <c r="L533" s="1"/>
      <c r="M533" s="1"/>
      <c r="N533" s="1"/>
      <c r="O533" s="1"/>
      <c r="P533" s="1"/>
      <c r="Q533" s="1"/>
      <c r="R533" s="1"/>
    </row>
    <row r="534" spans="1:18" ht="15.75" customHeight="1">
      <c r="A534" s="1"/>
      <c r="L534" s="1"/>
      <c r="M534" s="1"/>
      <c r="N534" s="1"/>
      <c r="O534" s="1"/>
      <c r="P534" s="1"/>
      <c r="Q534" s="1"/>
      <c r="R534" s="1"/>
    </row>
    <row r="535" spans="1:18" ht="15.75" customHeight="1">
      <c r="A535" s="1"/>
      <c r="L535" s="1"/>
      <c r="M535" s="1"/>
      <c r="N535" s="1"/>
      <c r="O535" s="1"/>
      <c r="P535" s="1"/>
      <c r="Q535" s="1"/>
      <c r="R535" s="1"/>
    </row>
    <row r="536" spans="1:18" ht="15.75" customHeight="1">
      <c r="A536" s="1"/>
      <c r="L536" s="1"/>
      <c r="M536" s="1"/>
      <c r="N536" s="1"/>
      <c r="O536" s="1"/>
      <c r="P536" s="1"/>
      <c r="Q536" s="1"/>
      <c r="R536" s="1"/>
    </row>
    <row r="537" spans="1:18" ht="15.75" customHeight="1">
      <c r="A537" s="1"/>
      <c r="L537" s="1"/>
      <c r="M537" s="1"/>
      <c r="N537" s="1"/>
      <c r="O537" s="1"/>
      <c r="P537" s="1"/>
      <c r="Q537" s="1"/>
      <c r="R537" s="1"/>
    </row>
    <row r="538" spans="1:18" ht="15.75" customHeight="1">
      <c r="A538" s="1"/>
      <c r="L538" s="1"/>
      <c r="M538" s="1"/>
      <c r="N538" s="1"/>
      <c r="O538" s="1"/>
      <c r="P538" s="1"/>
      <c r="Q538" s="1"/>
      <c r="R538" s="1"/>
    </row>
    <row r="539" spans="1:18" ht="15.75" customHeight="1">
      <c r="A539" s="1"/>
      <c r="L539" s="1"/>
      <c r="M539" s="1"/>
      <c r="N539" s="1"/>
      <c r="O539" s="1"/>
      <c r="P539" s="1"/>
      <c r="Q539" s="1"/>
      <c r="R539" s="1"/>
    </row>
    <row r="540" spans="1:18" ht="15.75" customHeight="1">
      <c r="A540" s="1"/>
      <c r="L540" s="1"/>
      <c r="M540" s="1"/>
      <c r="N540" s="1"/>
      <c r="O540" s="1"/>
      <c r="P540" s="1"/>
      <c r="Q540" s="1"/>
      <c r="R540" s="1"/>
    </row>
    <row r="541" spans="1:18" ht="15.75" customHeight="1">
      <c r="A541" s="1"/>
      <c r="L541" s="1"/>
      <c r="M541" s="1"/>
      <c r="N541" s="1"/>
      <c r="O541" s="1"/>
      <c r="P541" s="1"/>
      <c r="Q541" s="1"/>
      <c r="R541" s="1"/>
    </row>
    <row r="542" spans="1:18" ht="15.75" customHeight="1">
      <c r="A542" s="1"/>
      <c r="L542" s="1"/>
      <c r="M542" s="1"/>
      <c r="N542" s="1"/>
      <c r="O542" s="1"/>
      <c r="P542" s="1"/>
      <c r="Q542" s="1"/>
      <c r="R542" s="1"/>
    </row>
    <row r="543" spans="1:18" ht="15.75" customHeight="1">
      <c r="A543" s="1"/>
      <c r="L543" s="1"/>
      <c r="M543" s="1"/>
      <c r="N543" s="1"/>
      <c r="O543" s="1"/>
      <c r="P543" s="1"/>
      <c r="Q543" s="1"/>
      <c r="R543" s="1"/>
    </row>
    <row r="544" spans="1:18" ht="15.75" customHeight="1">
      <c r="A544" s="1"/>
      <c r="L544" s="1"/>
      <c r="M544" s="1"/>
      <c r="N544" s="1"/>
      <c r="O544" s="1"/>
      <c r="P544" s="1"/>
      <c r="Q544" s="1"/>
      <c r="R544" s="1"/>
    </row>
    <row r="545" spans="1:18" ht="15.75" customHeight="1">
      <c r="A545" s="1"/>
      <c r="L545" s="1"/>
      <c r="M545" s="1"/>
      <c r="N545" s="1"/>
      <c r="O545" s="1"/>
      <c r="P545" s="1"/>
      <c r="Q545" s="1"/>
      <c r="R545" s="1"/>
    </row>
    <row r="546" spans="1:18" ht="15.75" customHeight="1">
      <c r="A546" s="1"/>
      <c r="L546" s="1"/>
      <c r="M546" s="1"/>
      <c r="N546" s="1"/>
      <c r="O546" s="1"/>
      <c r="P546" s="1"/>
      <c r="Q546" s="1"/>
      <c r="R546" s="1"/>
    </row>
    <row r="547" spans="1:18" ht="15.75" customHeight="1">
      <c r="A547" s="1"/>
      <c r="L547" s="1"/>
      <c r="M547" s="1"/>
      <c r="N547" s="1"/>
      <c r="O547" s="1"/>
      <c r="P547" s="1"/>
      <c r="Q547" s="1"/>
      <c r="R547" s="1"/>
    </row>
    <row r="548" spans="1:18" ht="15.75" customHeight="1">
      <c r="A548" s="1"/>
      <c r="L548" s="1"/>
      <c r="M548" s="1"/>
      <c r="N548" s="1"/>
      <c r="O548" s="1"/>
      <c r="P548" s="1"/>
      <c r="Q548" s="1"/>
      <c r="R548" s="1"/>
    </row>
    <row r="549" spans="1:18" ht="15.75" customHeight="1">
      <c r="A549" s="1"/>
      <c r="L549" s="1"/>
      <c r="M549" s="1"/>
      <c r="N549" s="1"/>
      <c r="O549" s="1"/>
      <c r="P549" s="1"/>
      <c r="Q549" s="1"/>
      <c r="R549" s="1"/>
    </row>
    <row r="550" spans="1:18" ht="15.75" customHeight="1">
      <c r="A550" s="1"/>
      <c r="L550" s="1"/>
      <c r="M550" s="1"/>
      <c r="N550" s="1"/>
      <c r="O550" s="1"/>
      <c r="P550" s="1"/>
      <c r="Q550" s="1"/>
      <c r="R550" s="1"/>
    </row>
    <row r="551" spans="1:18" ht="15.75" customHeight="1">
      <c r="A551" s="1"/>
      <c r="L551" s="1"/>
      <c r="M551" s="1"/>
      <c r="N551" s="1"/>
      <c r="O551" s="1"/>
      <c r="P551" s="1"/>
      <c r="Q551" s="1"/>
      <c r="R551" s="1"/>
    </row>
    <row r="552" spans="1:18" ht="15.75" customHeight="1">
      <c r="A552" s="1"/>
      <c r="L552" s="1"/>
      <c r="M552" s="1"/>
      <c r="N552" s="1"/>
      <c r="O552" s="1"/>
      <c r="P552" s="1"/>
      <c r="Q552" s="1"/>
      <c r="R552" s="1"/>
    </row>
    <row r="553" spans="1:18" ht="15.75" customHeight="1">
      <c r="A553" s="1"/>
      <c r="L553" s="1"/>
      <c r="M553" s="1"/>
      <c r="N553" s="1"/>
      <c r="O553" s="1"/>
      <c r="P553" s="1"/>
      <c r="Q553" s="1"/>
      <c r="R553" s="1"/>
    </row>
    <row r="554" spans="1:18" ht="15.75" customHeight="1">
      <c r="A554" s="1"/>
      <c r="L554" s="1"/>
      <c r="M554" s="1"/>
      <c r="N554" s="1"/>
      <c r="O554" s="1"/>
      <c r="P554" s="1"/>
      <c r="Q554" s="1"/>
      <c r="R554" s="1"/>
    </row>
    <row r="555" spans="1:18" ht="15.75" customHeight="1">
      <c r="A555" s="1"/>
      <c r="L555" s="1"/>
      <c r="M555" s="1"/>
      <c r="N555" s="1"/>
      <c r="O555" s="1"/>
      <c r="P555" s="1"/>
      <c r="Q555" s="1"/>
      <c r="R555" s="1"/>
    </row>
    <row r="556" spans="1:18" ht="15.75" customHeight="1">
      <c r="A556" s="1"/>
      <c r="L556" s="1"/>
      <c r="M556" s="1"/>
      <c r="N556" s="1"/>
      <c r="O556" s="1"/>
      <c r="P556" s="1"/>
      <c r="Q556" s="1"/>
      <c r="R556" s="1"/>
    </row>
    <row r="557" spans="1:18" ht="15.75" customHeight="1">
      <c r="A557" s="1"/>
      <c r="L557" s="1"/>
      <c r="M557" s="1"/>
      <c r="N557" s="1"/>
      <c r="O557" s="1"/>
      <c r="P557" s="1"/>
      <c r="Q557" s="1"/>
      <c r="R557" s="1"/>
    </row>
    <row r="558" spans="1:18" ht="15.75" customHeight="1">
      <c r="A558" s="1"/>
      <c r="L558" s="1"/>
      <c r="M558" s="1"/>
      <c r="N558" s="1"/>
      <c r="O558" s="1"/>
      <c r="P558" s="1"/>
      <c r="Q558" s="1"/>
      <c r="R558" s="1"/>
    </row>
    <row r="559" spans="1:18" ht="15.75" customHeight="1">
      <c r="A559" s="1"/>
      <c r="L559" s="1"/>
      <c r="M559" s="1"/>
      <c r="N559" s="1"/>
      <c r="O559" s="1"/>
      <c r="P559" s="1"/>
      <c r="Q559" s="1"/>
      <c r="R559" s="1"/>
    </row>
    <row r="560" spans="1:18" ht="15.75" customHeight="1">
      <c r="A560" s="1"/>
      <c r="L560" s="1"/>
      <c r="M560" s="1"/>
      <c r="N560" s="1"/>
      <c r="O560" s="1"/>
      <c r="P560" s="1"/>
      <c r="Q560" s="1"/>
      <c r="R560" s="1"/>
    </row>
    <row r="561" spans="1:18" ht="15.75" customHeight="1">
      <c r="A561" s="1"/>
      <c r="L561" s="1"/>
      <c r="M561" s="1"/>
      <c r="N561" s="1"/>
      <c r="O561" s="1"/>
      <c r="P561" s="1"/>
      <c r="Q561" s="1"/>
      <c r="R561" s="1"/>
    </row>
    <row r="562" spans="1:18" ht="15.75" customHeight="1">
      <c r="A562" s="1"/>
      <c r="L562" s="1"/>
      <c r="M562" s="1"/>
      <c r="N562" s="1"/>
      <c r="O562" s="1"/>
      <c r="P562" s="1"/>
      <c r="Q562" s="1"/>
      <c r="R562" s="1"/>
    </row>
    <row r="563" spans="1:18" ht="15.75" customHeight="1">
      <c r="A563" s="1"/>
      <c r="L563" s="1"/>
      <c r="M563" s="1"/>
      <c r="N563" s="1"/>
      <c r="O563" s="1"/>
      <c r="P563" s="1"/>
      <c r="Q563" s="1"/>
      <c r="R563" s="1"/>
    </row>
    <row r="564" spans="1:18" ht="15.75" customHeight="1">
      <c r="A564" s="1"/>
      <c r="L564" s="1"/>
      <c r="M564" s="1"/>
      <c r="N564" s="1"/>
      <c r="O564" s="1"/>
      <c r="P564" s="1"/>
      <c r="Q564" s="1"/>
      <c r="R564" s="1"/>
    </row>
    <row r="565" spans="1:18" ht="15.75" customHeight="1">
      <c r="A565" s="1"/>
      <c r="L565" s="1"/>
      <c r="M565" s="1"/>
      <c r="N565" s="1"/>
      <c r="O565" s="1"/>
      <c r="P565" s="1"/>
      <c r="Q565" s="1"/>
      <c r="R565" s="1"/>
    </row>
    <row r="566" spans="1:18" ht="15.75" customHeight="1">
      <c r="A566" s="1"/>
      <c r="L566" s="1"/>
      <c r="M566" s="1"/>
      <c r="N566" s="1"/>
      <c r="O566" s="1"/>
      <c r="P566" s="1"/>
      <c r="Q566" s="1"/>
      <c r="R566" s="1"/>
    </row>
    <row r="567" spans="1:18" ht="15.75" customHeight="1">
      <c r="A567" s="1"/>
      <c r="L567" s="1"/>
      <c r="M567" s="1"/>
      <c r="N567" s="1"/>
      <c r="O567" s="1"/>
      <c r="P567" s="1"/>
      <c r="Q567" s="1"/>
      <c r="R567" s="1"/>
    </row>
    <row r="568" spans="1:18" ht="15.75" customHeight="1">
      <c r="A568" s="1"/>
      <c r="L568" s="1"/>
      <c r="M568" s="1"/>
      <c r="N568" s="1"/>
      <c r="O568" s="1"/>
      <c r="P568" s="1"/>
      <c r="Q568" s="1"/>
      <c r="R568" s="1"/>
    </row>
    <row r="569" spans="1:18" ht="15.75" customHeight="1">
      <c r="A569" s="1"/>
      <c r="L569" s="1"/>
      <c r="M569" s="1"/>
      <c r="N569" s="1"/>
      <c r="O569" s="1"/>
      <c r="P569" s="1"/>
      <c r="Q569" s="1"/>
      <c r="R569" s="1"/>
    </row>
    <row r="570" spans="1:18" ht="15.75" customHeight="1">
      <c r="A570" s="1"/>
      <c r="L570" s="1"/>
      <c r="M570" s="1"/>
      <c r="N570" s="1"/>
      <c r="O570" s="1"/>
      <c r="P570" s="1"/>
      <c r="Q570" s="1"/>
      <c r="R570" s="1"/>
    </row>
    <row r="571" spans="1:18" ht="15.75" customHeight="1">
      <c r="A571" s="1"/>
      <c r="L571" s="1"/>
      <c r="M571" s="1"/>
      <c r="N571" s="1"/>
      <c r="O571" s="1"/>
      <c r="P571" s="1"/>
      <c r="Q571" s="1"/>
      <c r="R571" s="1"/>
    </row>
    <row r="572" spans="1:18" ht="15.75" customHeight="1">
      <c r="A572" s="1"/>
      <c r="L572" s="1"/>
      <c r="M572" s="1"/>
      <c r="N572" s="1"/>
      <c r="O572" s="1"/>
      <c r="P572" s="1"/>
      <c r="Q572" s="1"/>
      <c r="R572" s="1"/>
    </row>
    <row r="573" spans="1:18" ht="15.75" customHeight="1">
      <c r="A573" s="1"/>
      <c r="L573" s="1"/>
      <c r="M573" s="1"/>
      <c r="N573" s="1"/>
      <c r="O573" s="1"/>
      <c r="P573" s="1"/>
      <c r="Q573" s="1"/>
      <c r="R573" s="1"/>
    </row>
    <row r="574" spans="1:18" ht="15.75" customHeight="1">
      <c r="A574" s="1"/>
      <c r="L574" s="1"/>
      <c r="M574" s="1"/>
      <c r="N574" s="1"/>
      <c r="O574" s="1"/>
      <c r="P574" s="1"/>
      <c r="Q574" s="1"/>
      <c r="R574" s="1"/>
    </row>
    <row r="575" spans="1:18" ht="15.75" customHeight="1">
      <c r="A575" s="1"/>
      <c r="L575" s="1"/>
      <c r="M575" s="1"/>
      <c r="N575" s="1"/>
      <c r="O575" s="1"/>
      <c r="P575" s="1"/>
      <c r="Q575" s="1"/>
      <c r="R575" s="1"/>
    </row>
    <row r="576" spans="1:18" ht="15.75" customHeight="1">
      <c r="A576" s="1"/>
      <c r="L576" s="1"/>
      <c r="M576" s="1"/>
      <c r="N576" s="1"/>
      <c r="O576" s="1"/>
      <c r="P576" s="1"/>
      <c r="Q576" s="1"/>
      <c r="R576" s="1"/>
    </row>
    <row r="577" spans="1:18" ht="15.75" customHeight="1">
      <c r="A577" s="1"/>
      <c r="L577" s="1"/>
      <c r="M577" s="1"/>
      <c r="N577" s="1"/>
      <c r="O577" s="1"/>
      <c r="P577" s="1"/>
      <c r="Q577" s="1"/>
      <c r="R577" s="1"/>
    </row>
    <row r="578" spans="1:18" ht="15.75" customHeight="1">
      <c r="A578" s="1"/>
      <c r="L578" s="1"/>
      <c r="M578" s="1"/>
      <c r="N578" s="1"/>
      <c r="O578" s="1"/>
      <c r="P578" s="1"/>
      <c r="Q578" s="1"/>
      <c r="R578" s="1"/>
    </row>
    <row r="579" spans="1:18" ht="15.75" customHeight="1">
      <c r="A579" s="1"/>
      <c r="L579" s="1"/>
      <c r="M579" s="1"/>
      <c r="N579" s="1"/>
      <c r="O579" s="1"/>
      <c r="P579" s="1"/>
      <c r="Q579" s="1"/>
      <c r="R579" s="1"/>
    </row>
    <row r="580" spans="1:18" ht="15.75" customHeight="1">
      <c r="A580" s="1"/>
      <c r="L580" s="1"/>
      <c r="M580" s="1"/>
      <c r="N580" s="1"/>
      <c r="O580" s="1"/>
      <c r="P580" s="1"/>
      <c r="Q580" s="1"/>
      <c r="R580" s="1"/>
    </row>
    <row r="581" spans="1:18" ht="15.75" customHeight="1">
      <c r="A581" s="1"/>
      <c r="L581" s="1"/>
      <c r="M581" s="1"/>
      <c r="N581" s="1"/>
      <c r="O581" s="1"/>
      <c r="P581" s="1"/>
      <c r="Q581" s="1"/>
      <c r="R581" s="1"/>
    </row>
    <row r="582" spans="1:18" ht="15.75" customHeight="1">
      <c r="A582" s="1"/>
      <c r="L582" s="1"/>
      <c r="M582" s="1"/>
      <c r="N582" s="1"/>
      <c r="O582" s="1"/>
      <c r="P582" s="1"/>
      <c r="Q582" s="1"/>
      <c r="R582" s="1"/>
    </row>
    <row r="583" spans="1:18" ht="15.75" customHeight="1">
      <c r="A583" s="1"/>
      <c r="L583" s="1"/>
      <c r="M583" s="1"/>
      <c r="N583" s="1"/>
      <c r="O583" s="1"/>
      <c r="P583" s="1"/>
      <c r="Q583" s="1"/>
      <c r="R583" s="1"/>
    </row>
    <row r="584" spans="1:18" ht="15.75" customHeight="1">
      <c r="A584" s="1"/>
      <c r="L584" s="1"/>
      <c r="M584" s="1"/>
      <c r="N584" s="1"/>
      <c r="O584" s="1"/>
      <c r="P584" s="1"/>
      <c r="Q584" s="1"/>
      <c r="R584" s="1"/>
    </row>
    <row r="585" spans="1:18" ht="15.75" customHeight="1">
      <c r="A585" s="1"/>
      <c r="L585" s="1"/>
      <c r="M585" s="1"/>
      <c r="N585" s="1"/>
      <c r="O585" s="1"/>
      <c r="P585" s="1"/>
      <c r="Q585" s="1"/>
      <c r="R585" s="1"/>
    </row>
    <row r="586" spans="1:18" ht="15.75" customHeight="1">
      <c r="A586" s="1"/>
      <c r="L586" s="1"/>
      <c r="M586" s="1"/>
      <c r="N586" s="1"/>
      <c r="O586" s="1"/>
      <c r="P586" s="1"/>
      <c r="Q586" s="1"/>
      <c r="R586" s="1"/>
    </row>
    <row r="587" spans="1:18" ht="15.75" customHeight="1">
      <c r="A587" s="1"/>
      <c r="L587" s="1"/>
      <c r="M587" s="1"/>
      <c r="N587" s="1"/>
      <c r="O587" s="1"/>
      <c r="P587" s="1"/>
      <c r="Q587" s="1"/>
      <c r="R587" s="1"/>
    </row>
    <row r="588" spans="1:18" ht="15.75" customHeight="1">
      <c r="A588" s="1"/>
      <c r="L588" s="1"/>
      <c r="M588" s="1"/>
      <c r="N588" s="1"/>
      <c r="O588" s="1"/>
      <c r="P588" s="1"/>
      <c r="Q588" s="1"/>
      <c r="R588" s="1"/>
    </row>
    <row r="589" spans="1:18" ht="15.75" customHeight="1">
      <c r="A589" s="1"/>
      <c r="L589" s="1"/>
      <c r="M589" s="1"/>
      <c r="N589" s="1"/>
      <c r="O589" s="1"/>
      <c r="P589" s="1"/>
      <c r="Q589" s="1"/>
      <c r="R589" s="1"/>
    </row>
    <row r="590" spans="1:18" ht="15.75" customHeight="1">
      <c r="A590" s="1"/>
      <c r="L590" s="1"/>
      <c r="M590" s="1"/>
      <c r="N590" s="1"/>
      <c r="O590" s="1"/>
      <c r="P590" s="1"/>
      <c r="Q590" s="1"/>
      <c r="R590" s="1"/>
    </row>
    <row r="591" spans="1:18" ht="15.75" customHeight="1">
      <c r="A591" s="1"/>
      <c r="L591" s="1"/>
      <c r="M591" s="1"/>
      <c r="N591" s="1"/>
      <c r="O591" s="1"/>
      <c r="P591" s="1"/>
      <c r="Q591" s="1"/>
      <c r="R591" s="1"/>
    </row>
    <row r="592" spans="1:18" ht="15.75" customHeight="1">
      <c r="A592" s="1"/>
      <c r="L592" s="1"/>
      <c r="M592" s="1"/>
      <c r="N592" s="1"/>
      <c r="O592" s="1"/>
      <c r="P592" s="1"/>
      <c r="Q592" s="1"/>
      <c r="R592" s="1"/>
    </row>
    <row r="593" spans="1:18" ht="15.75" customHeight="1">
      <c r="A593" s="1"/>
      <c r="L593" s="1"/>
      <c r="M593" s="1"/>
      <c r="N593" s="1"/>
      <c r="O593" s="1"/>
      <c r="P593" s="1"/>
      <c r="Q593" s="1"/>
      <c r="R593" s="1"/>
    </row>
    <row r="594" spans="1:18" ht="15.75" customHeight="1">
      <c r="A594" s="1"/>
      <c r="L594" s="1"/>
      <c r="M594" s="1"/>
      <c r="N594" s="1"/>
      <c r="O594" s="1"/>
      <c r="P594" s="1"/>
      <c r="Q594" s="1"/>
      <c r="R594" s="1"/>
    </row>
    <row r="595" spans="1:18" ht="15.75" customHeight="1">
      <c r="A595" s="1"/>
      <c r="L595" s="1"/>
      <c r="M595" s="1"/>
      <c r="N595" s="1"/>
      <c r="O595" s="1"/>
      <c r="P595" s="1"/>
      <c r="Q595" s="1"/>
      <c r="R595" s="1"/>
    </row>
    <row r="596" spans="1:18" ht="15.75" customHeight="1">
      <c r="A596" s="1"/>
      <c r="L596" s="1"/>
      <c r="M596" s="1"/>
      <c r="N596" s="1"/>
      <c r="O596" s="1"/>
      <c r="P596" s="1"/>
      <c r="Q596" s="1"/>
      <c r="R596" s="1"/>
    </row>
    <row r="597" spans="1:18" ht="15.75" customHeight="1">
      <c r="A597" s="1"/>
      <c r="L597" s="1"/>
      <c r="M597" s="1"/>
      <c r="N597" s="1"/>
      <c r="O597" s="1"/>
      <c r="P597" s="1"/>
      <c r="Q597" s="1"/>
      <c r="R597" s="1"/>
    </row>
    <row r="598" spans="1:18" ht="15.75" customHeight="1">
      <c r="A598" s="1"/>
      <c r="L598" s="1"/>
      <c r="M598" s="1"/>
      <c r="N598" s="1"/>
      <c r="O598" s="1"/>
      <c r="P598" s="1"/>
      <c r="Q598" s="1"/>
      <c r="R598" s="1"/>
    </row>
    <row r="599" spans="1:18" ht="15.75" customHeight="1">
      <c r="A599" s="1"/>
      <c r="L599" s="1"/>
      <c r="M599" s="1"/>
      <c r="N599" s="1"/>
      <c r="O599" s="1"/>
      <c r="P599" s="1"/>
      <c r="Q599" s="1"/>
      <c r="R599" s="1"/>
    </row>
    <row r="600" spans="1:18" ht="15.75" customHeight="1">
      <c r="A600" s="1"/>
      <c r="L600" s="1"/>
      <c r="M600" s="1"/>
      <c r="N600" s="1"/>
      <c r="O600" s="1"/>
      <c r="P600" s="1"/>
      <c r="Q600" s="1"/>
      <c r="R600" s="1"/>
    </row>
    <row r="601" spans="1:18" ht="15.75" customHeight="1">
      <c r="A601" s="1"/>
      <c r="L601" s="1"/>
      <c r="M601" s="1"/>
      <c r="N601" s="1"/>
      <c r="O601" s="1"/>
      <c r="P601" s="1"/>
      <c r="Q601" s="1"/>
      <c r="R601" s="1"/>
    </row>
    <row r="602" spans="1:18" ht="15.75" customHeight="1">
      <c r="A602" s="1"/>
      <c r="L602" s="1"/>
      <c r="M602" s="1"/>
      <c r="N602" s="1"/>
      <c r="O602" s="1"/>
      <c r="P602" s="1"/>
      <c r="Q602" s="1"/>
      <c r="R602" s="1"/>
    </row>
    <row r="603" spans="1:18" ht="15.75" customHeight="1">
      <c r="A603" s="1"/>
      <c r="L603" s="1"/>
      <c r="M603" s="1"/>
      <c r="N603" s="1"/>
      <c r="O603" s="1"/>
      <c r="P603" s="1"/>
      <c r="Q603" s="1"/>
      <c r="R603" s="1"/>
    </row>
    <row r="604" spans="1:18" ht="15.75" customHeight="1">
      <c r="A604" s="1"/>
      <c r="L604" s="1"/>
      <c r="M604" s="1"/>
      <c r="N604" s="1"/>
      <c r="O604" s="1"/>
      <c r="P604" s="1"/>
      <c r="Q604" s="1"/>
      <c r="R604" s="1"/>
    </row>
    <row r="605" spans="1:18" ht="15.75" customHeight="1">
      <c r="A605" s="1"/>
      <c r="L605" s="1"/>
      <c r="M605" s="1"/>
      <c r="N605" s="1"/>
      <c r="O605" s="1"/>
      <c r="P605" s="1"/>
      <c r="Q605" s="1"/>
      <c r="R605" s="1"/>
    </row>
    <row r="606" spans="1:18" ht="15.75" customHeight="1">
      <c r="A606" s="1"/>
      <c r="L606" s="1"/>
      <c r="M606" s="1"/>
      <c r="N606" s="1"/>
      <c r="O606" s="1"/>
      <c r="P606" s="1"/>
      <c r="Q606" s="1"/>
      <c r="R606" s="1"/>
    </row>
    <row r="607" spans="1:18" ht="15.75" customHeight="1">
      <c r="A607" s="1"/>
      <c r="L607" s="1"/>
      <c r="M607" s="1"/>
      <c r="N607" s="1"/>
      <c r="O607" s="1"/>
      <c r="P607" s="1"/>
      <c r="Q607" s="1"/>
      <c r="R607" s="1"/>
    </row>
    <row r="608" spans="1:18" ht="15.75" customHeight="1">
      <c r="A608" s="1"/>
      <c r="L608" s="1"/>
      <c r="M608" s="1"/>
      <c r="N608" s="1"/>
      <c r="O608" s="1"/>
      <c r="P608" s="1"/>
      <c r="Q608" s="1"/>
      <c r="R608" s="1"/>
    </row>
    <row r="609" spans="1:18" ht="15.75" customHeight="1">
      <c r="A609" s="1"/>
      <c r="L609" s="1"/>
      <c r="M609" s="1"/>
      <c r="N609" s="1"/>
      <c r="O609" s="1"/>
      <c r="P609" s="1"/>
      <c r="Q609" s="1"/>
      <c r="R609" s="1"/>
    </row>
    <row r="610" spans="1:18" ht="15.75" customHeight="1">
      <c r="A610" s="1"/>
      <c r="L610" s="1"/>
      <c r="M610" s="1"/>
      <c r="N610" s="1"/>
      <c r="O610" s="1"/>
      <c r="P610" s="1"/>
      <c r="Q610" s="1"/>
      <c r="R610" s="1"/>
    </row>
    <row r="611" spans="1:18" ht="15.75" customHeight="1">
      <c r="A611" s="1"/>
      <c r="L611" s="1"/>
      <c r="M611" s="1"/>
      <c r="N611" s="1"/>
      <c r="O611" s="1"/>
      <c r="P611" s="1"/>
      <c r="Q611" s="1"/>
      <c r="R611" s="1"/>
    </row>
    <row r="612" spans="1:18" ht="15.75" customHeight="1">
      <c r="A612" s="1"/>
      <c r="L612" s="1"/>
      <c r="M612" s="1"/>
      <c r="N612" s="1"/>
      <c r="O612" s="1"/>
      <c r="P612" s="1"/>
      <c r="Q612" s="1"/>
      <c r="R612" s="1"/>
    </row>
    <row r="613" spans="1:18" ht="15.75" customHeight="1">
      <c r="A613" s="1"/>
      <c r="L613" s="1"/>
      <c r="M613" s="1"/>
      <c r="N613" s="1"/>
      <c r="O613" s="1"/>
      <c r="P613" s="1"/>
      <c r="Q613" s="1"/>
      <c r="R613" s="1"/>
    </row>
    <row r="614" spans="1:18" ht="15.75" customHeight="1">
      <c r="A614" s="1"/>
      <c r="L614" s="1"/>
      <c r="M614" s="1"/>
      <c r="N614" s="1"/>
      <c r="O614" s="1"/>
      <c r="P614" s="1"/>
      <c r="Q614" s="1"/>
      <c r="R614" s="1"/>
    </row>
    <row r="615" spans="1:18" ht="15.75" customHeight="1">
      <c r="A615" s="1"/>
      <c r="L615" s="1"/>
      <c r="M615" s="1"/>
      <c r="N615" s="1"/>
      <c r="O615" s="1"/>
      <c r="P615" s="1"/>
      <c r="Q615" s="1"/>
      <c r="R615" s="1"/>
    </row>
    <row r="616" spans="1:18" ht="15.75" customHeight="1">
      <c r="A616" s="1"/>
      <c r="L616" s="1"/>
      <c r="M616" s="1"/>
      <c r="N616" s="1"/>
      <c r="O616" s="1"/>
      <c r="P616" s="1"/>
      <c r="Q616" s="1"/>
      <c r="R616" s="1"/>
    </row>
    <row r="617" spans="1:18" ht="15.75" customHeight="1">
      <c r="A617" s="1"/>
      <c r="L617" s="1"/>
      <c r="M617" s="1"/>
      <c r="N617" s="1"/>
      <c r="O617" s="1"/>
      <c r="P617" s="1"/>
      <c r="Q617" s="1"/>
      <c r="R617" s="1"/>
    </row>
    <row r="618" spans="1:18" ht="15.75" customHeight="1">
      <c r="A618" s="1"/>
      <c r="L618" s="1"/>
      <c r="M618" s="1"/>
      <c r="N618" s="1"/>
      <c r="O618" s="1"/>
      <c r="P618" s="1"/>
      <c r="Q618" s="1"/>
      <c r="R618" s="1"/>
    </row>
    <row r="619" spans="1:18" ht="15.75" customHeight="1">
      <c r="A619" s="1"/>
      <c r="L619" s="1"/>
      <c r="M619" s="1"/>
      <c r="N619" s="1"/>
      <c r="O619" s="1"/>
      <c r="P619" s="1"/>
      <c r="Q619" s="1"/>
      <c r="R619" s="1"/>
    </row>
    <row r="620" spans="1:18" ht="15.75" customHeight="1">
      <c r="A620" s="1"/>
      <c r="L620" s="1"/>
      <c r="M620" s="1"/>
      <c r="N620" s="1"/>
      <c r="O620" s="1"/>
      <c r="P620" s="1"/>
      <c r="Q620" s="1"/>
      <c r="R620" s="1"/>
    </row>
    <row r="621" spans="1:18" ht="15.75" customHeight="1">
      <c r="A621" s="1"/>
      <c r="L621" s="1"/>
      <c r="M621" s="1"/>
      <c r="N621" s="1"/>
      <c r="O621" s="1"/>
      <c r="P621" s="1"/>
      <c r="Q621" s="1"/>
      <c r="R621" s="1"/>
    </row>
    <row r="622" spans="1:18" ht="15.75" customHeight="1">
      <c r="A622" s="1"/>
      <c r="L622" s="1"/>
      <c r="M622" s="1"/>
      <c r="N622" s="1"/>
      <c r="O622" s="1"/>
      <c r="P622" s="1"/>
      <c r="Q622" s="1"/>
      <c r="R622" s="1"/>
    </row>
    <row r="623" spans="1:18" ht="15.75" customHeight="1">
      <c r="A623" s="1"/>
      <c r="L623" s="1"/>
      <c r="M623" s="1"/>
      <c r="N623" s="1"/>
      <c r="O623" s="1"/>
      <c r="P623" s="1"/>
      <c r="Q623" s="1"/>
      <c r="R623" s="1"/>
    </row>
    <row r="624" spans="1:18" ht="15.75" customHeight="1">
      <c r="A624" s="1"/>
      <c r="L624" s="1"/>
      <c r="M624" s="1"/>
      <c r="N624" s="1"/>
      <c r="O624" s="1"/>
      <c r="P624" s="1"/>
      <c r="Q624" s="1"/>
      <c r="R624" s="1"/>
    </row>
    <row r="625" spans="1:18" ht="15.75" customHeight="1">
      <c r="A625" s="1"/>
      <c r="L625" s="1"/>
      <c r="M625" s="1"/>
      <c r="N625" s="1"/>
      <c r="O625" s="1"/>
      <c r="P625" s="1"/>
      <c r="Q625" s="1"/>
      <c r="R625" s="1"/>
    </row>
    <row r="626" spans="1:18" ht="15.75" customHeight="1">
      <c r="A626" s="1"/>
      <c r="L626" s="1"/>
      <c r="M626" s="1"/>
      <c r="N626" s="1"/>
      <c r="O626" s="1"/>
      <c r="P626" s="1"/>
      <c r="Q626" s="1"/>
      <c r="R626" s="1"/>
    </row>
    <row r="627" spans="1:18" ht="15.75" customHeight="1">
      <c r="A627" s="1"/>
      <c r="L627" s="1"/>
      <c r="M627" s="1"/>
      <c r="N627" s="1"/>
      <c r="O627" s="1"/>
      <c r="P627" s="1"/>
      <c r="Q627" s="1"/>
      <c r="R627" s="1"/>
    </row>
    <row r="628" spans="1:18" ht="15.75" customHeight="1">
      <c r="A628" s="1"/>
      <c r="L628" s="1"/>
      <c r="M628" s="1"/>
      <c r="N628" s="1"/>
      <c r="O628" s="1"/>
      <c r="P628" s="1"/>
      <c r="Q628" s="1"/>
      <c r="R628" s="1"/>
    </row>
    <row r="629" spans="1:18" ht="15.75" customHeight="1">
      <c r="A629" s="1"/>
      <c r="L629" s="1"/>
      <c r="M629" s="1"/>
      <c r="N629" s="1"/>
      <c r="O629" s="1"/>
      <c r="P629" s="1"/>
      <c r="Q629" s="1"/>
      <c r="R629" s="1"/>
    </row>
    <row r="630" spans="1:18" ht="15.75" customHeight="1">
      <c r="A630" s="1"/>
      <c r="L630" s="1"/>
      <c r="M630" s="1"/>
      <c r="N630" s="1"/>
      <c r="O630" s="1"/>
      <c r="P630" s="1"/>
      <c r="Q630" s="1"/>
      <c r="R630" s="1"/>
    </row>
    <row r="631" spans="1:18" ht="15.75" customHeight="1">
      <c r="A631" s="1"/>
      <c r="L631" s="1"/>
      <c r="M631" s="1"/>
      <c r="N631" s="1"/>
      <c r="O631" s="1"/>
      <c r="P631" s="1"/>
      <c r="Q631" s="1"/>
      <c r="R631" s="1"/>
    </row>
    <row r="632" spans="1:18" ht="15.75" customHeight="1">
      <c r="A632" s="1"/>
      <c r="L632" s="1"/>
      <c r="M632" s="1"/>
      <c r="N632" s="1"/>
      <c r="O632" s="1"/>
      <c r="P632" s="1"/>
      <c r="Q632" s="1"/>
      <c r="R632" s="1"/>
    </row>
    <row r="633" spans="1:18" ht="15.75" customHeight="1">
      <c r="A633" s="1"/>
      <c r="L633" s="1"/>
      <c r="M633" s="1"/>
      <c r="N633" s="1"/>
      <c r="O633" s="1"/>
      <c r="P633" s="1"/>
      <c r="Q633" s="1"/>
      <c r="R633" s="1"/>
    </row>
    <row r="634" spans="1:18" ht="15.75" customHeight="1">
      <c r="A634" s="1"/>
      <c r="L634" s="1"/>
      <c r="M634" s="1"/>
      <c r="N634" s="1"/>
      <c r="O634" s="1"/>
      <c r="P634" s="1"/>
      <c r="Q634" s="1"/>
      <c r="R634" s="1"/>
    </row>
    <row r="635" spans="1:18" ht="15.75" customHeight="1">
      <c r="A635" s="1"/>
      <c r="L635" s="1"/>
      <c r="M635" s="1"/>
      <c r="N635" s="1"/>
      <c r="O635" s="1"/>
      <c r="P635" s="1"/>
      <c r="Q635" s="1"/>
      <c r="R635" s="1"/>
    </row>
    <row r="636" spans="1:18" ht="15.75" customHeight="1">
      <c r="A636" s="1"/>
      <c r="L636" s="1"/>
      <c r="M636" s="1"/>
      <c r="N636" s="1"/>
      <c r="O636" s="1"/>
      <c r="P636" s="1"/>
      <c r="Q636" s="1"/>
      <c r="R636" s="1"/>
    </row>
    <row r="637" spans="1:18" ht="15.75" customHeight="1">
      <c r="A637" s="1"/>
      <c r="L637" s="1"/>
      <c r="M637" s="1"/>
      <c r="N637" s="1"/>
      <c r="O637" s="1"/>
      <c r="P637" s="1"/>
      <c r="Q637" s="1"/>
      <c r="R637" s="1"/>
    </row>
    <row r="638" spans="1:18" ht="15.75" customHeight="1">
      <c r="A638" s="1"/>
      <c r="L638" s="1"/>
      <c r="M638" s="1"/>
      <c r="N638" s="1"/>
      <c r="O638" s="1"/>
      <c r="P638" s="1"/>
      <c r="Q638" s="1"/>
      <c r="R638" s="1"/>
    </row>
    <row r="639" spans="1:18" ht="15.75" customHeight="1">
      <c r="A639" s="1"/>
      <c r="L639" s="1"/>
      <c r="M639" s="1"/>
      <c r="N639" s="1"/>
      <c r="O639" s="1"/>
      <c r="P639" s="1"/>
      <c r="Q639" s="1"/>
      <c r="R639" s="1"/>
    </row>
    <row r="640" spans="1:18" ht="15.75" customHeight="1">
      <c r="A640" s="1"/>
      <c r="L640" s="1"/>
      <c r="M640" s="1"/>
      <c r="N640" s="1"/>
      <c r="O640" s="1"/>
      <c r="P640" s="1"/>
      <c r="Q640" s="1"/>
      <c r="R640" s="1"/>
    </row>
    <row r="641" spans="1:18" ht="15.75" customHeight="1">
      <c r="A641" s="1"/>
      <c r="L641" s="1"/>
      <c r="M641" s="1"/>
      <c r="N641" s="1"/>
      <c r="O641" s="1"/>
      <c r="P641" s="1"/>
      <c r="Q641" s="1"/>
      <c r="R641" s="1"/>
    </row>
    <row r="642" spans="1:18" ht="15.75" customHeight="1">
      <c r="A642" s="1"/>
      <c r="L642" s="1"/>
      <c r="M642" s="1"/>
      <c r="N642" s="1"/>
      <c r="O642" s="1"/>
      <c r="P642" s="1"/>
      <c r="Q642" s="1"/>
      <c r="R642" s="1"/>
    </row>
    <row r="643" spans="1:18" ht="15.75" customHeight="1">
      <c r="A643" s="1"/>
      <c r="L643" s="1"/>
      <c r="M643" s="1"/>
      <c r="N643" s="1"/>
      <c r="O643" s="1"/>
      <c r="P643" s="1"/>
      <c r="Q643" s="1"/>
      <c r="R643" s="1"/>
    </row>
    <row r="644" spans="1:18" ht="15.75" customHeight="1">
      <c r="A644" s="1"/>
      <c r="L644" s="1"/>
      <c r="M644" s="1"/>
      <c r="N644" s="1"/>
      <c r="O644" s="1"/>
      <c r="P644" s="1"/>
      <c r="Q644" s="1"/>
      <c r="R644" s="1"/>
    </row>
    <row r="645" spans="1:18" ht="15.75" customHeight="1">
      <c r="A645" s="1"/>
      <c r="L645" s="1"/>
      <c r="M645" s="1"/>
      <c r="N645" s="1"/>
      <c r="O645" s="1"/>
      <c r="P645" s="1"/>
      <c r="Q645" s="1"/>
      <c r="R645" s="1"/>
    </row>
    <row r="646" spans="1:18" ht="15.75" customHeight="1">
      <c r="A646" s="1"/>
      <c r="L646" s="1"/>
      <c r="M646" s="1"/>
      <c r="N646" s="1"/>
      <c r="O646" s="1"/>
      <c r="P646" s="1"/>
      <c r="Q646" s="1"/>
      <c r="R646" s="1"/>
    </row>
    <row r="647" spans="1:18" ht="15.75" customHeight="1">
      <c r="A647" s="1"/>
      <c r="L647" s="1"/>
      <c r="M647" s="1"/>
      <c r="N647" s="1"/>
      <c r="O647" s="1"/>
      <c r="P647" s="1"/>
      <c r="Q647" s="1"/>
      <c r="R647" s="1"/>
    </row>
    <row r="648" spans="1:18" ht="15.75" customHeight="1">
      <c r="A648" s="1"/>
      <c r="L648" s="1"/>
      <c r="M648" s="1"/>
      <c r="N648" s="1"/>
      <c r="O648" s="1"/>
      <c r="P648" s="1"/>
      <c r="Q648" s="1"/>
      <c r="R648" s="1"/>
    </row>
    <row r="649" spans="1:18" ht="15.75" customHeight="1">
      <c r="A649" s="1"/>
      <c r="L649" s="1"/>
      <c r="M649" s="1"/>
      <c r="N649" s="1"/>
      <c r="O649" s="1"/>
      <c r="P649" s="1"/>
      <c r="Q649" s="1"/>
      <c r="R649" s="1"/>
    </row>
    <row r="650" spans="1:18" ht="15.75" customHeight="1">
      <c r="A650" s="1"/>
      <c r="L650" s="1"/>
      <c r="M650" s="1"/>
      <c r="N650" s="1"/>
      <c r="O650" s="1"/>
      <c r="P650" s="1"/>
      <c r="Q650" s="1"/>
      <c r="R650" s="1"/>
    </row>
    <row r="651" spans="1:18" ht="15.75" customHeight="1">
      <c r="A651" s="1"/>
      <c r="L651" s="1"/>
      <c r="M651" s="1"/>
      <c r="N651" s="1"/>
      <c r="O651" s="1"/>
      <c r="P651" s="1"/>
      <c r="Q651" s="1"/>
      <c r="R651" s="1"/>
    </row>
    <row r="652" spans="1:18" ht="15.75" customHeight="1">
      <c r="A652" s="1"/>
      <c r="L652" s="1"/>
      <c r="M652" s="1"/>
      <c r="N652" s="1"/>
      <c r="O652" s="1"/>
      <c r="P652" s="1"/>
      <c r="Q652" s="1"/>
      <c r="R652" s="1"/>
    </row>
    <row r="653" spans="1:18" ht="15.75" customHeight="1">
      <c r="A653" s="1"/>
      <c r="L653" s="1"/>
      <c r="M653" s="1"/>
      <c r="N653" s="1"/>
      <c r="O653" s="1"/>
      <c r="P653" s="1"/>
      <c r="Q653" s="1"/>
      <c r="R653" s="1"/>
    </row>
    <row r="654" spans="1:18" ht="15.75" customHeight="1">
      <c r="A654" s="1"/>
      <c r="L654" s="1"/>
      <c r="M654" s="1"/>
      <c r="N654" s="1"/>
      <c r="O654" s="1"/>
      <c r="P654" s="1"/>
      <c r="Q654" s="1"/>
      <c r="R654" s="1"/>
    </row>
    <row r="655" spans="1:18" ht="15.75" customHeight="1">
      <c r="A655" s="1"/>
      <c r="L655" s="1"/>
      <c r="M655" s="1"/>
      <c r="N655" s="1"/>
      <c r="O655" s="1"/>
      <c r="P655" s="1"/>
      <c r="Q655" s="1"/>
      <c r="R655" s="1"/>
    </row>
    <row r="656" spans="1:18" ht="15.75" customHeight="1">
      <c r="A656" s="1"/>
      <c r="L656" s="1"/>
      <c r="M656" s="1"/>
      <c r="N656" s="1"/>
      <c r="O656" s="1"/>
      <c r="P656" s="1"/>
      <c r="Q656" s="1"/>
      <c r="R656" s="1"/>
    </row>
    <row r="657" spans="1:18" ht="15.75" customHeight="1">
      <c r="A657" s="1"/>
      <c r="L657" s="1"/>
      <c r="M657" s="1"/>
      <c r="N657" s="1"/>
      <c r="O657" s="1"/>
      <c r="P657" s="1"/>
      <c r="Q657" s="1"/>
      <c r="R657" s="1"/>
    </row>
    <row r="658" spans="1:18" ht="15.75" customHeight="1">
      <c r="A658" s="1"/>
      <c r="L658" s="1"/>
      <c r="M658" s="1"/>
      <c r="N658" s="1"/>
      <c r="O658" s="1"/>
      <c r="P658" s="1"/>
      <c r="Q658" s="1"/>
      <c r="R658" s="1"/>
    </row>
    <row r="659" spans="1:18" ht="15.75" customHeight="1">
      <c r="A659" s="1"/>
      <c r="L659" s="1"/>
      <c r="M659" s="1"/>
      <c r="N659" s="1"/>
      <c r="O659" s="1"/>
      <c r="P659" s="1"/>
      <c r="Q659" s="1"/>
      <c r="R659" s="1"/>
    </row>
    <row r="660" spans="1:18" ht="15.75" customHeight="1">
      <c r="A660" s="1"/>
      <c r="L660" s="1"/>
      <c r="M660" s="1"/>
      <c r="N660" s="1"/>
      <c r="O660" s="1"/>
      <c r="P660" s="1"/>
      <c r="Q660" s="1"/>
      <c r="R660" s="1"/>
    </row>
    <row r="661" spans="1:18" ht="15.75" customHeight="1">
      <c r="A661" s="1"/>
      <c r="L661" s="1"/>
      <c r="M661" s="1"/>
      <c r="N661" s="1"/>
      <c r="O661" s="1"/>
      <c r="P661" s="1"/>
      <c r="Q661" s="1"/>
      <c r="R661" s="1"/>
    </row>
    <row r="662" spans="1:18" ht="15.75" customHeight="1">
      <c r="A662" s="1"/>
      <c r="L662" s="1"/>
      <c r="M662" s="1"/>
      <c r="N662" s="1"/>
      <c r="O662" s="1"/>
      <c r="P662" s="1"/>
      <c r="Q662" s="1"/>
      <c r="R662" s="1"/>
    </row>
    <row r="663" spans="1:18" ht="15.75" customHeight="1">
      <c r="A663" s="1"/>
      <c r="L663" s="1"/>
      <c r="M663" s="1"/>
      <c r="N663" s="1"/>
      <c r="O663" s="1"/>
      <c r="P663" s="1"/>
      <c r="Q663" s="1"/>
      <c r="R663" s="1"/>
    </row>
    <row r="664" spans="1:18" ht="15.75" customHeight="1">
      <c r="A664" s="1"/>
      <c r="L664" s="1"/>
      <c r="M664" s="1"/>
      <c r="N664" s="1"/>
      <c r="O664" s="1"/>
      <c r="P664" s="1"/>
      <c r="Q664" s="1"/>
      <c r="R664" s="1"/>
    </row>
    <row r="665" spans="1:18" ht="15.75" customHeight="1">
      <c r="A665" s="1"/>
      <c r="L665" s="1"/>
      <c r="M665" s="1"/>
      <c r="N665" s="1"/>
      <c r="O665" s="1"/>
      <c r="P665" s="1"/>
      <c r="Q665" s="1"/>
      <c r="R665" s="1"/>
    </row>
    <row r="666" spans="1:18" ht="15.75" customHeight="1">
      <c r="A666" s="1"/>
      <c r="L666" s="1"/>
      <c r="M666" s="1"/>
      <c r="N666" s="1"/>
      <c r="O666" s="1"/>
      <c r="P666" s="1"/>
      <c r="Q666" s="1"/>
      <c r="R666" s="1"/>
    </row>
    <row r="667" spans="1:18" ht="15.75" customHeight="1">
      <c r="A667" s="1"/>
      <c r="L667" s="1"/>
      <c r="M667" s="1"/>
      <c r="N667" s="1"/>
      <c r="O667" s="1"/>
      <c r="P667" s="1"/>
      <c r="Q667" s="1"/>
      <c r="R667" s="1"/>
    </row>
    <row r="668" spans="1:18" ht="15.75" customHeight="1">
      <c r="A668" s="1"/>
      <c r="L668" s="1"/>
      <c r="M668" s="1"/>
      <c r="N668" s="1"/>
      <c r="O668" s="1"/>
      <c r="P668" s="1"/>
      <c r="Q668" s="1"/>
      <c r="R668" s="1"/>
    </row>
    <row r="669" spans="1:18" ht="15.75" customHeight="1">
      <c r="A669" s="1"/>
      <c r="L669" s="1"/>
      <c r="M669" s="1"/>
      <c r="N669" s="1"/>
      <c r="O669" s="1"/>
      <c r="P669" s="1"/>
      <c r="Q669" s="1"/>
      <c r="R669" s="1"/>
    </row>
    <row r="670" spans="1:18" ht="15.75" customHeight="1">
      <c r="A670" s="1"/>
      <c r="L670" s="1"/>
      <c r="M670" s="1"/>
      <c r="N670" s="1"/>
      <c r="O670" s="1"/>
      <c r="P670" s="1"/>
      <c r="Q670" s="1"/>
      <c r="R670" s="1"/>
    </row>
    <row r="671" spans="1:18" ht="15.75" customHeight="1">
      <c r="A671" s="1"/>
      <c r="L671" s="1"/>
      <c r="M671" s="1"/>
      <c r="N671" s="1"/>
      <c r="O671" s="1"/>
      <c r="P671" s="1"/>
      <c r="Q671" s="1"/>
      <c r="R671" s="1"/>
    </row>
    <row r="672" spans="1:18" ht="15.75" customHeight="1">
      <c r="A672" s="1"/>
      <c r="L672" s="1"/>
      <c r="M672" s="1"/>
      <c r="N672" s="1"/>
      <c r="O672" s="1"/>
      <c r="P672" s="1"/>
      <c r="Q672" s="1"/>
      <c r="R672" s="1"/>
    </row>
    <row r="673" spans="1:18" ht="15.75" customHeight="1">
      <c r="A673" s="1"/>
      <c r="L673" s="1"/>
      <c r="M673" s="1"/>
      <c r="N673" s="1"/>
      <c r="O673" s="1"/>
      <c r="P673" s="1"/>
      <c r="Q673" s="1"/>
      <c r="R673" s="1"/>
    </row>
    <row r="674" spans="1:18" ht="15.75" customHeight="1">
      <c r="A674" s="1"/>
      <c r="L674" s="1"/>
      <c r="M674" s="1"/>
      <c r="N674" s="1"/>
      <c r="O674" s="1"/>
      <c r="P674" s="1"/>
      <c r="Q674" s="1"/>
      <c r="R674" s="1"/>
    </row>
    <row r="675" spans="1:18" ht="15.75" customHeight="1">
      <c r="A675" s="1"/>
      <c r="L675" s="1"/>
      <c r="M675" s="1"/>
      <c r="N675" s="1"/>
      <c r="O675" s="1"/>
      <c r="P675" s="1"/>
      <c r="Q675" s="1"/>
      <c r="R675" s="1"/>
    </row>
    <row r="676" spans="1:18" ht="15.75" customHeight="1">
      <c r="A676" s="1"/>
      <c r="L676" s="1"/>
      <c r="M676" s="1"/>
      <c r="N676" s="1"/>
      <c r="O676" s="1"/>
      <c r="P676" s="1"/>
      <c r="Q676" s="1"/>
      <c r="R676" s="1"/>
    </row>
    <row r="677" spans="1:18" ht="15.75" customHeight="1">
      <c r="A677" s="1"/>
      <c r="L677" s="1"/>
      <c r="M677" s="1"/>
      <c r="N677" s="1"/>
      <c r="O677" s="1"/>
      <c r="P677" s="1"/>
      <c r="Q677" s="1"/>
      <c r="R677" s="1"/>
    </row>
    <row r="678" spans="1:18" ht="15.75" customHeight="1">
      <c r="A678" s="1"/>
      <c r="L678" s="1"/>
      <c r="M678" s="1"/>
      <c r="N678" s="1"/>
      <c r="O678" s="1"/>
      <c r="P678" s="1"/>
      <c r="Q678" s="1"/>
      <c r="R678" s="1"/>
    </row>
    <row r="679" spans="1:18" ht="15.75" customHeight="1">
      <c r="A679" s="1"/>
      <c r="L679" s="1"/>
      <c r="M679" s="1"/>
      <c r="N679" s="1"/>
      <c r="O679" s="1"/>
      <c r="P679" s="1"/>
      <c r="Q679" s="1"/>
      <c r="R679" s="1"/>
    </row>
    <row r="680" spans="1:18" ht="15.75" customHeight="1">
      <c r="A680" s="1"/>
      <c r="L680" s="1"/>
      <c r="M680" s="1"/>
      <c r="N680" s="1"/>
      <c r="O680" s="1"/>
      <c r="P680" s="1"/>
      <c r="Q680" s="1"/>
      <c r="R680" s="1"/>
    </row>
    <row r="681" spans="1:18" ht="15.75" customHeight="1">
      <c r="A681" s="1"/>
      <c r="L681" s="1"/>
      <c r="M681" s="1"/>
      <c r="N681" s="1"/>
      <c r="O681" s="1"/>
      <c r="P681" s="1"/>
      <c r="Q681" s="1"/>
      <c r="R681" s="1"/>
    </row>
    <row r="682" spans="1:18" ht="15.75" customHeight="1">
      <c r="A682" s="1"/>
      <c r="L682" s="1"/>
      <c r="M682" s="1"/>
      <c r="N682" s="1"/>
      <c r="O682" s="1"/>
      <c r="P682" s="1"/>
      <c r="Q682" s="1"/>
      <c r="R682" s="1"/>
    </row>
    <row r="683" spans="1:18" ht="15.75" customHeight="1">
      <c r="A683" s="1"/>
      <c r="L683" s="1"/>
      <c r="M683" s="1"/>
      <c r="N683" s="1"/>
      <c r="O683" s="1"/>
      <c r="P683" s="1"/>
      <c r="Q683" s="1"/>
      <c r="R683" s="1"/>
    </row>
    <row r="684" spans="1:18" ht="15.75" customHeight="1">
      <c r="A684" s="1"/>
      <c r="L684" s="1"/>
      <c r="M684" s="1"/>
      <c r="N684" s="1"/>
      <c r="O684" s="1"/>
      <c r="P684" s="1"/>
      <c r="Q684" s="1"/>
      <c r="R684" s="1"/>
    </row>
    <row r="685" spans="1:18" ht="15.75" customHeight="1">
      <c r="A685" s="1"/>
      <c r="L685" s="1"/>
      <c r="M685" s="1"/>
      <c r="N685" s="1"/>
      <c r="O685" s="1"/>
      <c r="P685" s="1"/>
      <c r="Q685" s="1"/>
      <c r="R685" s="1"/>
    </row>
    <row r="686" spans="1:18" ht="15.75" customHeight="1">
      <c r="A686" s="1"/>
      <c r="L686" s="1"/>
      <c r="M686" s="1"/>
      <c r="N686" s="1"/>
      <c r="O686" s="1"/>
      <c r="P686" s="1"/>
      <c r="Q686" s="1"/>
      <c r="R686" s="1"/>
    </row>
    <row r="687" spans="1:18" ht="15.75" customHeight="1">
      <c r="A687" s="1"/>
      <c r="L687" s="1"/>
      <c r="M687" s="1"/>
      <c r="N687" s="1"/>
      <c r="O687" s="1"/>
      <c r="P687" s="1"/>
      <c r="Q687" s="1"/>
      <c r="R687" s="1"/>
    </row>
    <row r="688" spans="1:18" ht="15.75" customHeight="1">
      <c r="A688" s="1"/>
      <c r="L688" s="1"/>
      <c r="M688" s="1"/>
      <c r="N688" s="1"/>
      <c r="O688" s="1"/>
      <c r="P688" s="1"/>
      <c r="Q688" s="1"/>
      <c r="R688" s="1"/>
    </row>
    <row r="689" spans="1:18" ht="15.75" customHeight="1">
      <c r="A689" s="1"/>
      <c r="L689" s="1"/>
      <c r="M689" s="1"/>
      <c r="N689" s="1"/>
      <c r="O689" s="1"/>
      <c r="P689" s="1"/>
      <c r="Q689" s="1"/>
      <c r="R689" s="1"/>
    </row>
    <row r="690" spans="1:18" ht="15.75" customHeight="1">
      <c r="A690" s="1"/>
      <c r="L690" s="1"/>
      <c r="M690" s="1"/>
      <c r="N690" s="1"/>
      <c r="O690" s="1"/>
      <c r="P690" s="1"/>
      <c r="Q690" s="1"/>
      <c r="R690" s="1"/>
    </row>
    <row r="691" spans="1:18" ht="15.75" customHeight="1">
      <c r="A691" s="1"/>
      <c r="L691" s="1"/>
      <c r="M691" s="1"/>
      <c r="N691" s="1"/>
      <c r="O691" s="1"/>
      <c r="P691" s="1"/>
      <c r="Q691" s="1"/>
      <c r="R691" s="1"/>
    </row>
    <row r="692" spans="1:18" ht="15.75" customHeight="1">
      <c r="A692" s="1"/>
      <c r="L692" s="1"/>
      <c r="M692" s="1"/>
      <c r="N692" s="1"/>
      <c r="O692" s="1"/>
      <c r="P692" s="1"/>
      <c r="Q692" s="1"/>
      <c r="R692" s="1"/>
    </row>
    <row r="693" spans="1:18" ht="15.75" customHeight="1">
      <c r="A693" s="1"/>
      <c r="L693" s="1"/>
      <c r="M693" s="1"/>
      <c r="N693" s="1"/>
      <c r="O693" s="1"/>
      <c r="P693" s="1"/>
      <c r="Q693" s="1"/>
      <c r="R693" s="1"/>
    </row>
    <row r="694" spans="1:18" ht="15.75" customHeight="1">
      <c r="A694" s="1"/>
      <c r="L694" s="1"/>
      <c r="M694" s="1"/>
      <c r="N694" s="1"/>
      <c r="O694" s="1"/>
      <c r="P694" s="1"/>
      <c r="Q694" s="1"/>
      <c r="R694" s="1"/>
    </row>
    <row r="695" spans="1:18" ht="15.75" customHeight="1">
      <c r="A695" s="1"/>
      <c r="L695" s="1"/>
      <c r="M695" s="1"/>
      <c r="N695" s="1"/>
      <c r="O695" s="1"/>
      <c r="P695" s="1"/>
      <c r="Q695" s="1"/>
      <c r="R695" s="1"/>
    </row>
    <row r="696" spans="1:18" ht="15.75" customHeight="1">
      <c r="A696" s="1"/>
      <c r="L696" s="1"/>
      <c r="M696" s="1"/>
      <c r="N696" s="1"/>
      <c r="O696" s="1"/>
      <c r="P696" s="1"/>
      <c r="Q696" s="1"/>
      <c r="R696" s="1"/>
    </row>
    <row r="697" spans="1:18" ht="15.75" customHeight="1">
      <c r="A697" s="1"/>
      <c r="L697" s="1"/>
      <c r="M697" s="1"/>
      <c r="N697" s="1"/>
      <c r="O697" s="1"/>
      <c r="P697" s="1"/>
      <c r="Q697" s="1"/>
      <c r="R697" s="1"/>
    </row>
    <row r="698" spans="1:18" ht="15.75" customHeight="1">
      <c r="A698" s="1"/>
      <c r="L698" s="1"/>
      <c r="M698" s="1"/>
      <c r="N698" s="1"/>
      <c r="O698" s="1"/>
      <c r="P698" s="1"/>
      <c r="Q698" s="1"/>
      <c r="R698" s="1"/>
    </row>
    <row r="699" spans="1:18" ht="15.75" customHeight="1">
      <c r="A699" s="1"/>
      <c r="L699" s="1"/>
      <c r="M699" s="1"/>
      <c r="N699" s="1"/>
      <c r="O699" s="1"/>
      <c r="P699" s="1"/>
      <c r="Q699" s="1"/>
      <c r="R699" s="1"/>
    </row>
    <row r="700" spans="1:18" ht="15.75" customHeight="1">
      <c r="A700" s="1"/>
      <c r="L700" s="1"/>
      <c r="M700" s="1"/>
      <c r="N700" s="1"/>
      <c r="O700" s="1"/>
      <c r="P700" s="1"/>
      <c r="Q700" s="1"/>
      <c r="R700" s="1"/>
    </row>
    <row r="701" spans="1:18" ht="15.75" customHeight="1">
      <c r="A701" s="1"/>
      <c r="L701" s="1"/>
      <c r="M701" s="1"/>
      <c r="N701" s="1"/>
      <c r="O701" s="1"/>
      <c r="P701" s="1"/>
      <c r="Q701" s="1"/>
      <c r="R701" s="1"/>
    </row>
    <row r="702" spans="1:18" ht="15.75" customHeight="1">
      <c r="A702" s="1"/>
      <c r="L702" s="1"/>
      <c r="M702" s="1"/>
      <c r="N702" s="1"/>
      <c r="O702" s="1"/>
      <c r="P702" s="1"/>
      <c r="Q702" s="1"/>
      <c r="R702" s="1"/>
    </row>
    <row r="703" spans="1:18" ht="15.75" customHeight="1">
      <c r="A703" s="1"/>
      <c r="L703" s="1"/>
      <c r="M703" s="1"/>
      <c r="N703" s="1"/>
      <c r="O703" s="1"/>
      <c r="P703" s="1"/>
      <c r="Q703" s="1"/>
      <c r="R703" s="1"/>
    </row>
    <row r="704" spans="1:18" ht="15.75" customHeight="1">
      <c r="A704" s="1"/>
      <c r="L704" s="1"/>
      <c r="M704" s="1"/>
      <c r="N704" s="1"/>
      <c r="O704" s="1"/>
      <c r="P704" s="1"/>
      <c r="Q704" s="1"/>
      <c r="R704" s="1"/>
    </row>
    <row r="705" spans="1:18" ht="15.75" customHeight="1">
      <c r="A705" s="1"/>
      <c r="L705" s="1"/>
      <c r="M705" s="1"/>
      <c r="N705" s="1"/>
      <c r="O705" s="1"/>
      <c r="P705" s="1"/>
      <c r="Q705" s="1"/>
      <c r="R705" s="1"/>
    </row>
    <row r="706" spans="1:18" ht="15.75" customHeight="1">
      <c r="A706" s="1"/>
      <c r="L706" s="1"/>
      <c r="M706" s="1"/>
      <c r="N706" s="1"/>
      <c r="O706" s="1"/>
      <c r="P706" s="1"/>
      <c r="Q706" s="1"/>
      <c r="R706" s="1"/>
    </row>
    <row r="707" spans="1:18" ht="15.75" customHeight="1">
      <c r="A707" s="1"/>
      <c r="L707" s="1"/>
      <c r="M707" s="1"/>
      <c r="N707" s="1"/>
      <c r="O707" s="1"/>
      <c r="P707" s="1"/>
      <c r="Q707" s="1"/>
      <c r="R707" s="1"/>
    </row>
    <row r="708" spans="1:18" ht="15.75" customHeight="1">
      <c r="A708" s="1"/>
      <c r="L708" s="1"/>
      <c r="M708" s="1"/>
      <c r="N708" s="1"/>
      <c r="O708" s="1"/>
      <c r="P708" s="1"/>
      <c r="Q708" s="1"/>
      <c r="R708" s="1"/>
    </row>
    <row r="709" spans="1:18" ht="15.75" customHeight="1">
      <c r="A709" s="1"/>
      <c r="L709" s="1"/>
      <c r="M709" s="1"/>
      <c r="N709" s="1"/>
      <c r="O709" s="1"/>
      <c r="P709" s="1"/>
      <c r="Q709" s="1"/>
      <c r="R709" s="1"/>
    </row>
    <row r="710" spans="1:18" ht="15.75" customHeight="1">
      <c r="A710" s="1"/>
      <c r="L710" s="1"/>
      <c r="M710" s="1"/>
      <c r="N710" s="1"/>
      <c r="O710" s="1"/>
      <c r="P710" s="1"/>
      <c r="Q710" s="1"/>
      <c r="R710" s="1"/>
    </row>
    <row r="711" spans="1:18" ht="15.75" customHeight="1">
      <c r="A711" s="1"/>
      <c r="L711" s="1"/>
      <c r="M711" s="1"/>
      <c r="N711" s="1"/>
      <c r="O711" s="1"/>
      <c r="P711" s="1"/>
      <c r="Q711" s="1"/>
      <c r="R711" s="1"/>
    </row>
    <row r="712" spans="1:18" ht="15.75" customHeight="1">
      <c r="A712" s="1"/>
      <c r="L712" s="1"/>
      <c r="M712" s="1"/>
      <c r="N712" s="1"/>
      <c r="O712" s="1"/>
      <c r="P712" s="1"/>
      <c r="Q712" s="1"/>
      <c r="R712" s="1"/>
    </row>
    <row r="713" spans="1:18" ht="15.75" customHeight="1">
      <c r="A713" s="1"/>
      <c r="L713" s="1"/>
      <c r="M713" s="1"/>
      <c r="N713" s="1"/>
      <c r="O713" s="1"/>
      <c r="P713" s="1"/>
      <c r="Q713" s="1"/>
      <c r="R713" s="1"/>
    </row>
    <row r="714" spans="1:18" ht="15.75" customHeight="1">
      <c r="A714" s="1"/>
      <c r="L714" s="1"/>
      <c r="M714" s="1"/>
      <c r="N714" s="1"/>
      <c r="O714" s="1"/>
      <c r="P714" s="1"/>
      <c r="Q714" s="1"/>
      <c r="R714" s="1"/>
    </row>
    <row r="715" spans="1:18" ht="15.75" customHeight="1">
      <c r="A715" s="1"/>
      <c r="L715" s="1"/>
      <c r="M715" s="1"/>
      <c r="N715" s="1"/>
      <c r="O715" s="1"/>
      <c r="P715" s="1"/>
      <c r="Q715" s="1"/>
      <c r="R715" s="1"/>
    </row>
    <row r="716" spans="1:18" ht="15.75" customHeight="1">
      <c r="A716" s="1"/>
      <c r="L716" s="1"/>
      <c r="M716" s="1"/>
      <c r="N716" s="1"/>
      <c r="O716" s="1"/>
      <c r="P716" s="1"/>
      <c r="Q716" s="1"/>
      <c r="R716" s="1"/>
    </row>
    <row r="717" spans="1:18" ht="15.75" customHeight="1">
      <c r="A717" s="1"/>
      <c r="L717" s="1"/>
      <c r="M717" s="1"/>
      <c r="N717" s="1"/>
      <c r="O717" s="1"/>
      <c r="P717" s="1"/>
      <c r="Q717" s="1"/>
      <c r="R717" s="1"/>
    </row>
    <row r="718" spans="1:18" ht="15.75" customHeight="1">
      <c r="A718" s="1"/>
      <c r="L718" s="1"/>
      <c r="M718" s="1"/>
      <c r="N718" s="1"/>
      <c r="O718" s="1"/>
      <c r="P718" s="1"/>
      <c r="Q718" s="1"/>
      <c r="R718" s="1"/>
    </row>
    <row r="719" spans="1:18" ht="15.75" customHeight="1">
      <c r="A719" s="1"/>
      <c r="L719" s="1"/>
      <c r="M719" s="1"/>
      <c r="N719" s="1"/>
      <c r="O719" s="1"/>
      <c r="P719" s="1"/>
      <c r="Q719" s="1"/>
      <c r="R719" s="1"/>
    </row>
    <row r="720" spans="1:18" ht="15.75" customHeight="1">
      <c r="A720" s="1"/>
      <c r="L720" s="1"/>
      <c r="M720" s="1"/>
      <c r="N720" s="1"/>
      <c r="O720" s="1"/>
      <c r="P720" s="1"/>
      <c r="Q720" s="1"/>
      <c r="R720" s="1"/>
    </row>
    <row r="721" spans="1:18" ht="15.75" customHeight="1">
      <c r="A721" s="1"/>
      <c r="L721" s="1"/>
      <c r="M721" s="1"/>
      <c r="N721" s="1"/>
      <c r="O721" s="1"/>
      <c r="P721" s="1"/>
      <c r="Q721" s="1"/>
      <c r="R721" s="1"/>
    </row>
    <row r="722" spans="1:18" ht="15.75" customHeight="1">
      <c r="A722" s="1"/>
      <c r="L722" s="1"/>
      <c r="M722" s="1"/>
      <c r="N722" s="1"/>
      <c r="O722" s="1"/>
      <c r="P722" s="1"/>
      <c r="Q722" s="1"/>
      <c r="R722" s="1"/>
    </row>
    <row r="723" spans="1:18" ht="15.75" customHeight="1">
      <c r="A723" s="1"/>
      <c r="L723" s="1"/>
      <c r="M723" s="1"/>
      <c r="N723" s="1"/>
      <c r="O723" s="1"/>
      <c r="P723" s="1"/>
      <c r="Q723" s="1"/>
      <c r="R723" s="1"/>
    </row>
    <row r="724" spans="1:18" ht="15.75" customHeight="1">
      <c r="A724" s="1"/>
      <c r="L724" s="1"/>
      <c r="M724" s="1"/>
      <c r="N724" s="1"/>
      <c r="O724" s="1"/>
      <c r="P724" s="1"/>
      <c r="Q724" s="1"/>
      <c r="R724" s="1"/>
    </row>
    <row r="725" spans="1:18" ht="15.75" customHeight="1">
      <c r="A725" s="1"/>
      <c r="L725" s="1"/>
      <c r="M725" s="1"/>
      <c r="N725" s="1"/>
      <c r="O725" s="1"/>
      <c r="P725" s="1"/>
      <c r="Q725" s="1"/>
      <c r="R725" s="1"/>
    </row>
    <row r="726" spans="1:18" ht="15.75" customHeight="1">
      <c r="A726" s="1"/>
      <c r="L726" s="1"/>
      <c r="M726" s="1"/>
      <c r="N726" s="1"/>
      <c r="O726" s="1"/>
      <c r="P726" s="1"/>
      <c r="Q726" s="1"/>
      <c r="R726" s="1"/>
    </row>
    <row r="727" spans="1:18" ht="15.75" customHeight="1">
      <c r="A727" s="1"/>
      <c r="L727" s="1"/>
      <c r="M727" s="1"/>
      <c r="N727" s="1"/>
      <c r="O727" s="1"/>
      <c r="P727" s="1"/>
      <c r="Q727" s="1"/>
      <c r="R727" s="1"/>
    </row>
    <row r="728" spans="1:18" ht="15.75" customHeight="1">
      <c r="A728" s="1"/>
      <c r="L728" s="1"/>
      <c r="M728" s="1"/>
      <c r="N728" s="1"/>
      <c r="O728" s="1"/>
      <c r="P728" s="1"/>
      <c r="Q728" s="1"/>
      <c r="R728" s="1"/>
    </row>
    <row r="729" spans="1:18" ht="15.75" customHeight="1">
      <c r="A729" s="1"/>
      <c r="L729" s="1"/>
      <c r="M729" s="1"/>
      <c r="N729" s="1"/>
      <c r="O729" s="1"/>
      <c r="P729" s="1"/>
      <c r="Q729" s="1"/>
      <c r="R729" s="1"/>
    </row>
    <row r="730" spans="1:18" ht="15.75" customHeight="1">
      <c r="A730" s="1"/>
      <c r="L730" s="1"/>
      <c r="M730" s="1"/>
      <c r="N730" s="1"/>
      <c r="O730" s="1"/>
      <c r="P730" s="1"/>
      <c r="Q730" s="1"/>
      <c r="R730" s="1"/>
    </row>
    <row r="731" spans="1:18" ht="15.75" customHeight="1">
      <c r="A731" s="1"/>
      <c r="L731" s="1"/>
      <c r="M731" s="1"/>
      <c r="N731" s="1"/>
      <c r="O731" s="1"/>
      <c r="P731" s="1"/>
      <c r="Q731" s="1"/>
      <c r="R731" s="1"/>
    </row>
    <row r="732" spans="1:18" ht="15.75" customHeight="1">
      <c r="A732" s="1"/>
      <c r="L732" s="1"/>
      <c r="M732" s="1"/>
      <c r="N732" s="1"/>
      <c r="O732" s="1"/>
      <c r="P732" s="1"/>
      <c r="Q732" s="1"/>
      <c r="R732" s="1"/>
    </row>
    <row r="733" spans="1:18" ht="15.75" customHeight="1">
      <c r="A733" s="1"/>
      <c r="L733" s="1"/>
      <c r="M733" s="1"/>
      <c r="N733" s="1"/>
      <c r="O733" s="1"/>
      <c r="P733" s="1"/>
      <c r="Q733" s="1"/>
      <c r="R733" s="1"/>
    </row>
    <row r="734" spans="1:18" ht="15.75" customHeight="1">
      <c r="A734" s="1"/>
      <c r="L734" s="1"/>
      <c r="M734" s="1"/>
      <c r="N734" s="1"/>
      <c r="O734" s="1"/>
      <c r="P734" s="1"/>
      <c r="Q734" s="1"/>
      <c r="R734" s="1"/>
    </row>
    <row r="735" spans="1:18" ht="15.75" customHeight="1">
      <c r="A735" s="1"/>
      <c r="L735" s="1"/>
      <c r="M735" s="1"/>
      <c r="N735" s="1"/>
      <c r="O735" s="1"/>
      <c r="P735" s="1"/>
      <c r="Q735" s="1"/>
      <c r="R735" s="1"/>
    </row>
    <row r="736" spans="1:18" ht="15.75" customHeight="1">
      <c r="A736" s="1"/>
      <c r="L736" s="1"/>
      <c r="M736" s="1"/>
      <c r="N736" s="1"/>
      <c r="O736" s="1"/>
      <c r="P736" s="1"/>
      <c r="Q736" s="1"/>
      <c r="R736" s="1"/>
    </row>
    <row r="737" spans="1:18" ht="15.75" customHeight="1">
      <c r="A737" s="1"/>
      <c r="L737" s="1"/>
      <c r="M737" s="1"/>
      <c r="N737" s="1"/>
      <c r="O737" s="1"/>
      <c r="P737" s="1"/>
      <c r="Q737" s="1"/>
      <c r="R737" s="1"/>
    </row>
    <row r="738" spans="1:18" ht="15.75" customHeight="1">
      <c r="A738" s="1"/>
      <c r="L738" s="1"/>
      <c r="M738" s="1"/>
      <c r="N738" s="1"/>
      <c r="O738" s="1"/>
      <c r="P738" s="1"/>
      <c r="Q738" s="1"/>
      <c r="R738" s="1"/>
    </row>
    <row r="739" spans="1:18" ht="15.75" customHeight="1">
      <c r="A739" s="1"/>
      <c r="L739" s="1"/>
      <c r="M739" s="1"/>
      <c r="N739" s="1"/>
      <c r="O739" s="1"/>
      <c r="P739" s="1"/>
      <c r="Q739" s="1"/>
      <c r="R739" s="1"/>
    </row>
    <row r="740" spans="1:18" ht="15.75" customHeight="1">
      <c r="A740" s="1"/>
      <c r="L740" s="1"/>
      <c r="M740" s="1"/>
      <c r="N740" s="1"/>
      <c r="O740" s="1"/>
      <c r="P740" s="1"/>
      <c r="Q740" s="1"/>
      <c r="R740" s="1"/>
    </row>
    <row r="741" spans="1:18" ht="15.75" customHeight="1">
      <c r="A741" s="1"/>
      <c r="L741" s="1"/>
      <c r="M741" s="1"/>
      <c r="N741" s="1"/>
      <c r="O741" s="1"/>
      <c r="P741" s="1"/>
      <c r="Q741" s="1"/>
      <c r="R741" s="1"/>
    </row>
    <row r="742" spans="1:18" ht="15.75" customHeight="1">
      <c r="A742" s="1"/>
      <c r="L742" s="1"/>
      <c r="M742" s="1"/>
      <c r="N742" s="1"/>
      <c r="O742" s="1"/>
      <c r="P742" s="1"/>
      <c r="Q742" s="1"/>
      <c r="R742" s="1"/>
    </row>
    <row r="743" spans="1:18" ht="15.75" customHeight="1">
      <c r="A743" s="1"/>
      <c r="L743" s="1"/>
      <c r="M743" s="1"/>
      <c r="N743" s="1"/>
      <c r="O743" s="1"/>
      <c r="P743" s="1"/>
      <c r="Q743" s="1"/>
      <c r="R743" s="1"/>
    </row>
    <row r="744" spans="1:18" ht="15.75" customHeight="1">
      <c r="A744" s="1"/>
      <c r="L744" s="1"/>
      <c r="M744" s="1"/>
      <c r="N744" s="1"/>
      <c r="O744" s="1"/>
      <c r="P744" s="1"/>
      <c r="Q744" s="1"/>
      <c r="R744" s="1"/>
    </row>
    <row r="745" spans="1:18" ht="15.75" customHeight="1">
      <c r="A745" s="1"/>
      <c r="L745" s="1"/>
      <c r="M745" s="1"/>
      <c r="N745" s="1"/>
      <c r="O745" s="1"/>
      <c r="P745" s="1"/>
      <c r="Q745" s="1"/>
      <c r="R745" s="1"/>
    </row>
    <row r="746" spans="1:18" ht="15.75" customHeight="1">
      <c r="A746" s="1"/>
      <c r="L746" s="1"/>
      <c r="M746" s="1"/>
      <c r="N746" s="1"/>
      <c r="O746" s="1"/>
      <c r="P746" s="1"/>
      <c r="Q746" s="1"/>
      <c r="R746" s="1"/>
    </row>
    <row r="747" spans="1:18" ht="15.75" customHeight="1">
      <c r="A747" s="1"/>
      <c r="L747" s="1"/>
      <c r="M747" s="1"/>
      <c r="N747" s="1"/>
      <c r="O747" s="1"/>
      <c r="P747" s="1"/>
      <c r="Q747" s="1"/>
      <c r="R747" s="1"/>
    </row>
    <row r="748" spans="1:18" ht="15.75" customHeight="1">
      <c r="A748" s="1"/>
      <c r="L748" s="1"/>
      <c r="M748" s="1"/>
      <c r="N748" s="1"/>
      <c r="O748" s="1"/>
      <c r="P748" s="1"/>
      <c r="Q748" s="1"/>
      <c r="R748" s="1"/>
    </row>
    <row r="749" spans="1:18" ht="15.75" customHeight="1">
      <c r="A749" s="1"/>
      <c r="L749" s="1"/>
      <c r="M749" s="1"/>
      <c r="N749" s="1"/>
      <c r="O749" s="1"/>
      <c r="P749" s="1"/>
      <c r="Q749" s="1"/>
      <c r="R749" s="1"/>
    </row>
    <row r="750" spans="1:18" ht="15.75" customHeight="1">
      <c r="A750" s="1"/>
      <c r="L750" s="1"/>
      <c r="M750" s="1"/>
      <c r="N750" s="1"/>
      <c r="O750" s="1"/>
      <c r="P750" s="1"/>
      <c r="Q750" s="1"/>
      <c r="R750" s="1"/>
    </row>
    <row r="751" spans="1:18" ht="15.75" customHeight="1">
      <c r="A751" s="1"/>
      <c r="L751" s="1"/>
      <c r="M751" s="1"/>
      <c r="N751" s="1"/>
      <c r="O751" s="1"/>
      <c r="P751" s="1"/>
      <c r="Q751" s="1"/>
      <c r="R751" s="1"/>
    </row>
    <row r="752" spans="1:18" ht="15.75" customHeight="1">
      <c r="A752" s="1"/>
      <c r="L752" s="1"/>
      <c r="M752" s="1"/>
      <c r="N752" s="1"/>
      <c r="O752" s="1"/>
      <c r="P752" s="1"/>
      <c r="Q752" s="1"/>
      <c r="R752" s="1"/>
    </row>
    <row r="753" spans="1:18" ht="15.75" customHeight="1">
      <c r="A753" s="1"/>
      <c r="L753" s="1"/>
      <c r="M753" s="1"/>
      <c r="N753" s="1"/>
      <c r="O753" s="1"/>
      <c r="P753" s="1"/>
      <c r="Q753" s="1"/>
      <c r="R753" s="1"/>
    </row>
    <row r="754" spans="1:18" ht="15.75" customHeight="1">
      <c r="A754" s="1"/>
      <c r="L754" s="1"/>
      <c r="M754" s="1"/>
      <c r="N754" s="1"/>
      <c r="O754" s="1"/>
      <c r="P754" s="1"/>
      <c r="Q754" s="1"/>
      <c r="R754" s="1"/>
    </row>
    <row r="755" spans="1:18" ht="15.75" customHeight="1">
      <c r="A755" s="1"/>
      <c r="L755" s="1"/>
      <c r="M755" s="1"/>
      <c r="N755" s="1"/>
      <c r="O755" s="1"/>
      <c r="P755" s="1"/>
      <c r="Q755" s="1"/>
      <c r="R755" s="1"/>
    </row>
    <row r="756" spans="1:18" ht="15.75" customHeight="1">
      <c r="A756" s="1"/>
      <c r="L756" s="1"/>
      <c r="M756" s="1"/>
      <c r="N756" s="1"/>
      <c r="O756" s="1"/>
      <c r="P756" s="1"/>
      <c r="Q756" s="1"/>
      <c r="R756" s="1"/>
    </row>
    <row r="757" spans="1:18" ht="15.75" customHeight="1">
      <c r="A757" s="1"/>
      <c r="L757" s="1"/>
      <c r="M757" s="1"/>
      <c r="N757" s="1"/>
      <c r="O757" s="1"/>
      <c r="P757" s="1"/>
      <c r="Q757" s="1"/>
      <c r="R757" s="1"/>
    </row>
    <row r="758" spans="1:18" ht="15.75" customHeight="1">
      <c r="A758" s="1"/>
      <c r="L758" s="1"/>
      <c r="M758" s="1"/>
      <c r="N758" s="1"/>
      <c r="O758" s="1"/>
      <c r="P758" s="1"/>
      <c r="Q758" s="1"/>
      <c r="R758" s="1"/>
    </row>
    <row r="759" spans="1:18" ht="15.75" customHeight="1">
      <c r="A759" s="1"/>
      <c r="L759" s="1"/>
      <c r="M759" s="1"/>
      <c r="N759" s="1"/>
      <c r="O759" s="1"/>
      <c r="P759" s="1"/>
      <c r="Q759" s="1"/>
      <c r="R759" s="1"/>
    </row>
    <row r="760" spans="1:18" ht="15.75" customHeight="1">
      <c r="A760" s="1"/>
      <c r="L760" s="1"/>
      <c r="M760" s="1"/>
      <c r="N760" s="1"/>
      <c r="O760" s="1"/>
      <c r="P760" s="1"/>
      <c r="Q760" s="1"/>
      <c r="R760" s="1"/>
    </row>
    <row r="761" spans="1:18" ht="15.75" customHeight="1">
      <c r="A761" s="1"/>
      <c r="L761" s="1"/>
      <c r="M761" s="1"/>
      <c r="N761" s="1"/>
      <c r="O761" s="1"/>
      <c r="P761" s="1"/>
      <c r="Q761" s="1"/>
      <c r="R761" s="1"/>
    </row>
    <row r="762" spans="1:18" ht="15.75" customHeight="1">
      <c r="A762" s="1"/>
      <c r="L762" s="1"/>
      <c r="M762" s="1"/>
      <c r="N762" s="1"/>
      <c r="O762" s="1"/>
      <c r="P762" s="1"/>
      <c r="Q762" s="1"/>
      <c r="R762" s="1"/>
    </row>
    <row r="763" spans="1:18" ht="15.75" customHeight="1">
      <c r="A763" s="1"/>
      <c r="L763" s="1"/>
      <c r="M763" s="1"/>
      <c r="N763" s="1"/>
      <c r="O763" s="1"/>
      <c r="P763" s="1"/>
      <c r="Q763" s="1"/>
      <c r="R763" s="1"/>
    </row>
    <row r="764" spans="1:18" ht="15.75" customHeight="1">
      <c r="A764" s="1"/>
      <c r="L764" s="1"/>
      <c r="M764" s="1"/>
      <c r="N764" s="1"/>
      <c r="O764" s="1"/>
      <c r="P764" s="1"/>
      <c r="Q764" s="1"/>
      <c r="R764" s="1"/>
    </row>
    <row r="765" spans="1:18" ht="15.75" customHeight="1">
      <c r="A765" s="1"/>
      <c r="L765" s="1"/>
      <c r="M765" s="1"/>
      <c r="N765" s="1"/>
      <c r="O765" s="1"/>
      <c r="P765" s="1"/>
      <c r="Q765" s="1"/>
      <c r="R765" s="1"/>
    </row>
    <row r="766" spans="1:18" ht="15.75" customHeight="1">
      <c r="A766" s="1"/>
      <c r="L766" s="1"/>
      <c r="M766" s="1"/>
      <c r="N766" s="1"/>
      <c r="O766" s="1"/>
      <c r="P766" s="1"/>
      <c r="Q766" s="1"/>
      <c r="R766" s="1"/>
    </row>
    <row r="767" spans="1:18" ht="15.75" customHeight="1">
      <c r="A767" s="1"/>
      <c r="L767" s="1"/>
      <c r="M767" s="1"/>
      <c r="N767" s="1"/>
      <c r="O767" s="1"/>
      <c r="P767" s="1"/>
      <c r="Q767" s="1"/>
      <c r="R767" s="1"/>
    </row>
    <row r="768" spans="1:18" ht="15.75" customHeight="1">
      <c r="A768" s="1"/>
      <c r="L768" s="1"/>
      <c r="M768" s="1"/>
      <c r="N768" s="1"/>
      <c r="O768" s="1"/>
      <c r="P768" s="1"/>
      <c r="Q768" s="1"/>
      <c r="R768" s="1"/>
    </row>
    <row r="769" spans="1:18" ht="15.75" customHeight="1">
      <c r="A769" s="1"/>
      <c r="L769" s="1"/>
      <c r="M769" s="1"/>
      <c r="N769" s="1"/>
      <c r="O769" s="1"/>
      <c r="P769" s="1"/>
      <c r="Q769" s="1"/>
      <c r="R769" s="1"/>
    </row>
    <row r="770" spans="1:18" ht="15.75" customHeight="1">
      <c r="A770" s="1"/>
      <c r="L770" s="1"/>
      <c r="M770" s="1"/>
      <c r="N770" s="1"/>
      <c r="O770" s="1"/>
      <c r="P770" s="1"/>
      <c r="Q770" s="1"/>
      <c r="R770" s="1"/>
    </row>
    <row r="771" spans="1:18" ht="15.75" customHeight="1">
      <c r="A771" s="1"/>
      <c r="L771" s="1"/>
      <c r="M771" s="1"/>
      <c r="N771" s="1"/>
      <c r="O771" s="1"/>
      <c r="P771" s="1"/>
      <c r="Q771" s="1"/>
      <c r="R771" s="1"/>
    </row>
    <row r="772" spans="1:18" ht="15.75" customHeight="1">
      <c r="A772" s="1"/>
      <c r="L772" s="1"/>
      <c r="M772" s="1"/>
      <c r="N772" s="1"/>
      <c r="O772" s="1"/>
      <c r="P772" s="1"/>
      <c r="Q772" s="1"/>
      <c r="R772" s="1"/>
    </row>
    <row r="773" spans="1:18" ht="15.75" customHeight="1">
      <c r="A773" s="1"/>
      <c r="L773" s="1"/>
      <c r="M773" s="1"/>
      <c r="N773" s="1"/>
      <c r="O773" s="1"/>
      <c r="P773" s="1"/>
      <c r="Q773" s="1"/>
      <c r="R773" s="1"/>
    </row>
    <row r="774" spans="1:18" ht="15.75" customHeight="1">
      <c r="A774" s="1"/>
      <c r="L774" s="1"/>
      <c r="M774" s="1"/>
      <c r="N774" s="1"/>
      <c r="O774" s="1"/>
      <c r="P774" s="1"/>
      <c r="Q774" s="1"/>
      <c r="R774" s="1"/>
    </row>
    <row r="775" spans="1:18" ht="15.75" customHeight="1">
      <c r="A775" s="1"/>
      <c r="L775" s="1"/>
      <c r="M775" s="1"/>
      <c r="N775" s="1"/>
      <c r="O775" s="1"/>
      <c r="P775" s="1"/>
      <c r="Q775" s="1"/>
      <c r="R775" s="1"/>
    </row>
    <row r="776" spans="1:18" ht="15.75" customHeight="1">
      <c r="A776" s="1"/>
      <c r="L776" s="1"/>
      <c r="M776" s="1"/>
      <c r="N776" s="1"/>
      <c r="O776" s="1"/>
      <c r="P776" s="1"/>
      <c r="Q776" s="1"/>
      <c r="R776" s="1"/>
    </row>
    <row r="777" spans="1:18" ht="15.75" customHeight="1">
      <c r="A777" s="1"/>
      <c r="L777" s="1"/>
      <c r="M777" s="1"/>
      <c r="N777" s="1"/>
      <c r="O777" s="1"/>
      <c r="P777" s="1"/>
      <c r="Q777" s="1"/>
      <c r="R777" s="1"/>
    </row>
    <row r="778" spans="1:18" ht="15.75" customHeight="1">
      <c r="A778" s="1"/>
      <c r="L778" s="1"/>
      <c r="M778" s="1"/>
      <c r="N778" s="1"/>
      <c r="O778" s="1"/>
      <c r="P778" s="1"/>
      <c r="Q778" s="1"/>
      <c r="R778" s="1"/>
    </row>
    <row r="779" spans="1:18" ht="15.75" customHeight="1">
      <c r="A779" s="1"/>
      <c r="L779" s="1"/>
      <c r="M779" s="1"/>
      <c r="N779" s="1"/>
      <c r="O779" s="1"/>
      <c r="P779" s="1"/>
      <c r="Q779" s="1"/>
      <c r="R779" s="1"/>
    </row>
    <row r="780" spans="1:18" ht="15.75" customHeight="1">
      <c r="A780" s="1"/>
      <c r="L780" s="1"/>
      <c r="M780" s="1"/>
      <c r="N780" s="1"/>
      <c r="O780" s="1"/>
      <c r="P780" s="1"/>
      <c r="Q780" s="1"/>
      <c r="R780" s="1"/>
    </row>
    <row r="781" spans="1:18" ht="15.75" customHeight="1">
      <c r="A781" s="1"/>
      <c r="L781" s="1"/>
      <c r="M781" s="1"/>
      <c r="N781" s="1"/>
      <c r="O781" s="1"/>
      <c r="P781" s="1"/>
      <c r="Q781" s="1"/>
      <c r="R781" s="1"/>
    </row>
    <row r="782" spans="1:18" ht="15.75" customHeight="1">
      <c r="A782" s="1"/>
      <c r="L782" s="1"/>
      <c r="M782" s="1"/>
      <c r="N782" s="1"/>
      <c r="O782" s="1"/>
      <c r="P782" s="1"/>
      <c r="Q782" s="1"/>
      <c r="R782" s="1"/>
    </row>
    <row r="783" spans="1:18" ht="15.75" customHeight="1">
      <c r="A783" s="1"/>
      <c r="L783" s="1"/>
      <c r="M783" s="1"/>
      <c r="N783" s="1"/>
      <c r="O783" s="1"/>
      <c r="P783" s="1"/>
      <c r="Q783" s="1"/>
      <c r="R783" s="1"/>
    </row>
    <row r="784" spans="1:18" ht="15.75" customHeight="1">
      <c r="A784" s="1"/>
      <c r="L784" s="1"/>
      <c r="M784" s="1"/>
      <c r="N784" s="1"/>
      <c r="O784" s="1"/>
      <c r="P784" s="1"/>
      <c r="Q784" s="1"/>
      <c r="R784" s="1"/>
    </row>
    <row r="785" spans="1:18" ht="15.75" customHeight="1">
      <c r="A785" s="1"/>
      <c r="L785" s="1"/>
      <c r="M785" s="1"/>
      <c r="N785" s="1"/>
      <c r="O785" s="1"/>
      <c r="P785" s="1"/>
      <c r="Q785" s="1"/>
      <c r="R785" s="1"/>
    </row>
    <row r="786" spans="1:18" ht="15.75" customHeight="1">
      <c r="A786" s="1"/>
      <c r="L786" s="1"/>
      <c r="M786" s="1"/>
      <c r="N786" s="1"/>
      <c r="O786" s="1"/>
      <c r="P786" s="1"/>
      <c r="Q786" s="1"/>
      <c r="R786" s="1"/>
    </row>
    <row r="787" spans="1:18" ht="15.75" customHeight="1">
      <c r="A787" s="1"/>
      <c r="L787" s="1"/>
      <c r="M787" s="1"/>
      <c r="N787" s="1"/>
      <c r="O787" s="1"/>
      <c r="P787" s="1"/>
      <c r="Q787" s="1"/>
      <c r="R787" s="1"/>
    </row>
    <row r="788" spans="1:18" ht="15.75" customHeight="1">
      <c r="A788" s="1"/>
      <c r="L788" s="1"/>
      <c r="M788" s="1"/>
      <c r="N788" s="1"/>
      <c r="O788" s="1"/>
      <c r="P788" s="1"/>
      <c r="Q788" s="1"/>
      <c r="R788" s="1"/>
    </row>
    <row r="789" spans="1:18" ht="15.75" customHeight="1">
      <c r="A789" s="1"/>
      <c r="L789" s="1"/>
      <c r="M789" s="1"/>
      <c r="N789" s="1"/>
      <c r="O789" s="1"/>
      <c r="P789" s="1"/>
      <c r="Q789" s="1"/>
      <c r="R789" s="1"/>
    </row>
    <row r="790" spans="1:18" ht="15.75" customHeight="1">
      <c r="A790" s="1"/>
      <c r="L790" s="1"/>
      <c r="M790" s="1"/>
      <c r="N790" s="1"/>
      <c r="O790" s="1"/>
      <c r="P790" s="1"/>
      <c r="Q790" s="1"/>
      <c r="R790" s="1"/>
    </row>
    <row r="791" spans="1:18" ht="15.75" customHeight="1">
      <c r="A791" s="1"/>
      <c r="L791" s="1"/>
      <c r="M791" s="1"/>
      <c r="N791" s="1"/>
      <c r="O791" s="1"/>
      <c r="P791" s="1"/>
      <c r="Q791" s="1"/>
      <c r="R791" s="1"/>
    </row>
    <row r="792" spans="1:18" ht="15.75" customHeight="1">
      <c r="A792" s="1"/>
      <c r="L792" s="1"/>
      <c r="M792" s="1"/>
      <c r="N792" s="1"/>
      <c r="O792" s="1"/>
      <c r="P792" s="1"/>
      <c r="Q792" s="1"/>
      <c r="R792" s="1"/>
    </row>
    <row r="793" spans="1:18" ht="15.75" customHeight="1">
      <c r="A793" s="1"/>
      <c r="L793" s="1"/>
      <c r="M793" s="1"/>
      <c r="N793" s="1"/>
      <c r="O793" s="1"/>
      <c r="P793" s="1"/>
      <c r="Q793" s="1"/>
      <c r="R793" s="1"/>
    </row>
    <row r="794" spans="1:18" ht="15.75" customHeight="1">
      <c r="A794" s="1"/>
      <c r="L794" s="1"/>
      <c r="M794" s="1"/>
      <c r="N794" s="1"/>
      <c r="O794" s="1"/>
      <c r="P794" s="1"/>
      <c r="Q794" s="1"/>
      <c r="R794" s="1"/>
    </row>
    <row r="795" spans="1:18" ht="15.75" customHeight="1">
      <c r="A795" s="1"/>
      <c r="L795" s="1"/>
      <c r="M795" s="1"/>
      <c r="N795" s="1"/>
      <c r="O795" s="1"/>
      <c r="P795" s="1"/>
      <c r="Q795" s="1"/>
      <c r="R795" s="1"/>
    </row>
    <row r="796" spans="1:18" ht="15.75" customHeight="1">
      <c r="A796" s="1"/>
      <c r="L796" s="1"/>
      <c r="M796" s="1"/>
      <c r="N796" s="1"/>
      <c r="O796" s="1"/>
      <c r="P796" s="1"/>
      <c r="Q796" s="1"/>
      <c r="R796" s="1"/>
    </row>
    <row r="797" spans="1:18" ht="15.75" customHeight="1">
      <c r="A797" s="1"/>
      <c r="L797" s="1"/>
      <c r="M797" s="1"/>
      <c r="N797" s="1"/>
      <c r="O797" s="1"/>
      <c r="P797" s="1"/>
      <c r="Q797" s="1"/>
      <c r="R797" s="1"/>
    </row>
    <row r="798" spans="1:18" ht="15.75" customHeight="1">
      <c r="A798" s="1"/>
      <c r="L798" s="1"/>
      <c r="M798" s="1"/>
      <c r="N798" s="1"/>
      <c r="O798" s="1"/>
      <c r="P798" s="1"/>
      <c r="Q798" s="1"/>
      <c r="R798" s="1"/>
    </row>
    <row r="799" spans="1:18" ht="15.75" customHeight="1">
      <c r="A799" s="1"/>
      <c r="L799" s="1"/>
      <c r="M799" s="1"/>
      <c r="N799" s="1"/>
      <c r="O799" s="1"/>
      <c r="P799" s="1"/>
      <c r="Q799" s="1"/>
      <c r="R799" s="1"/>
    </row>
    <row r="800" spans="1:18" ht="15.75" customHeight="1">
      <c r="A800" s="1"/>
      <c r="L800" s="1"/>
      <c r="M800" s="1"/>
      <c r="N800" s="1"/>
      <c r="O800" s="1"/>
      <c r="P800" s="1"/>
      <c r="Q800" s="1"/>
      <c r="R800" s="1"/>
    </row>
    <row r="801" spans="1:18" ht="15.75" customHeight="1">
      <c r="A801" s="1"/>
      <c r="L801" s="1"/>
      <c r="M801" s="1"/>
      <c r="N801" s="1"/>
      <c r="O801" s="1"/>
      <c r="P801" s="1"/>
      <c r="Q801" s="1"/>
      <c r="R801" s="1"/>
    </row>
    <row r="802" spans="1:18" ht="15.75" customHeight="1">
      <c r="A802" s="1"/>
      <c r="L802" s="1"/>
      <c r="M802" s="1"/>
      <c r="N802" s="1"/>
      <c r="O802" s="1"/>
      <c r="P802" s="1"/>
      <c r="Q802" s="1"/>
      <c r="R802" s="1"/>
    </row>
    <row r="803" spans="1:18" ht="15.75" customHeight="1">
      <c r="A803" s="1"/>
      <c r="L803" s="1"/>
      <c r="M803" s="1"/>
      <c r="N803" s="1"/>
      <c r="O803" s="1"/>
      <c r="P803" s="1"/>
      <c r="Q803" s="1"/>
      <c r="R803" s="1"/>
    </row>
    <row r="804" spans="1:18" ht="15.75" customHeight="1">
      <c r="A804" s="1"/>
      <c r="L804" s="1"/>
      <c r="M804" s="1"/>
      <c r="N804" s="1"/>
      <c r="O804" s="1"/>
      <c r="P804" s="1"/>
      <c r="Q804" s="1"/>
      <c r="R804" s="1"/>
    </row>
    <row r="805" spans="1:18" ht="15.75" customHeight="1">
      <c r="A805" s="1"/>
      <c r="L805" s="1"/>
      <c r="M805" s="1"/>
      <c r="N805" s="1"/>
      <c r="O805" s="1"/>
      <c r="P805" s="1"/>
      <c r="Q805" s="1"/>
      <c r="R805" s="1"/>
    </row>
    <row r="806" spans="1:18" ht="15.75" customHeight="1">
      <c r="A806" s="1"/>
      <c r="L806" s="1"/>
      <c r="M806" s="1"/>
      <c r="N806" s="1"/>
      <c r="O806" s="1"/>
      <c r="P806" s="1"/>
      <c r="Q806" s="1"/>
      <c r="R806" s="1"/>
    </row>
    <row r="807" spans="1:18" ht="15.75" customHeight="1">
      <c r="A807" s="1"/>
      <c r="L807" s="1"/>
      <c r="M807" s="1"/>
      <c r="N807" s="1"/>
      <c r="O807" s="1"/>
      <c r="P807" s="1"/>
      <c r="Q807" s="1"/>
      <c r="R807" s="1"/>
    </row>
    <row r="808" spans="1:18" ht="15.75" customHeight="1">
      <c r="A808" s="1"/>
      <c r="L808" s="1"/>
      <c r="M808" s="1"/>
      <c r="N808" s="1"/>
      <c r="O808" s="1"/>
      <c r="P808" s="1"/>
      <c r="Q808" s="1"/>
      <c r="R808" s="1"/>
    </row>
    <row r="809" spans="1:18" ht="15.75" customHeight="1">
      <c r="A809" s="1"/>
      <c r="L809" s="1"/>
      <c r="M809" s="1"/>
      <c r="N809" s="1"/>
      <c r="O809" s="1"/>
      <c r="P809" s="1"/>
      <c r="Q809" s="1"/>
      <c r="R809" s="1"/>
    </row>
    <row r="810" spans="1:18" ht="15.75" customHeight="1">
      <c r="A810" s="1"/>
      <c r="L810" s="1"/>
      <c r="M810" s="1"/>
      <c r="N810" s="1"/>
      <c r="O810" s="1"/>
      <c r="P810" s="1"/>
      <c r="Q810" s="1"/>
      <c r="R810" s="1"/>
    </row>
    <row r="811" spans="1:18" ht="15.75" customHeight="1">
      <c r="A811" s="1"/>
      <c r="L811" s="1"/>
      <c r="M811" s="1"/>
      <c r="N811" s="1"/>
      <c r="O811" s="1"/>
      <c r="P811" s="1"/>
      <c r="Q811" s="1"/>
      <c r="R811" s="1"/>
    </row>
    <row r="812" spans="1:18" ht="15.75" customHeight="1">
      <c r="A812" s="1"/>
      <c r="L812" s="1"/>
      <c r="M812" s="1"/>
      <c r="N812" s="1"/>
      <c r="O812" s="1"/>
      <c r="P812" s="1"/>
      <c r="Q812" s="1"/>
      <c r="R812" s="1"/>
    </row>
    <row r="813" spans="1:18" ht="15.75" customHeight="1">
      <c r="A813" s="1"/>
      <c r="L813" s="1"/>
      <c r="M813" s="1"/>
      <c r="N813" s="1"/>
      <c r="O813" s="1"/>
      <c r="P813" s="1"/>
      <c r="Q813" s="1"/>
      <c r="R813" s="1"/>
    </row>
    <row r="814" spans="1:18" ht="15.75" customHeight="1">
      <c r="A814" s="1"/>
      <c r="L814" s="1"/>
      <c r="M814" s="1"/>
      <c r="N814" s="1"/>
      <c r="O814" s="1"/>
      <c r="P814" s="1"/>
      <c r="Q814" s="1"/>
      <c r="R814" s="1"/>
    </row>
    <row r="815" spans="1:18" ht="15.75" customHeight="1">
      <c r="A815" s="1"/>
      <c r="L815" s="1"/>
      <c r="M815" s="1"/>
      <c r="N815" s="1"/>
      <c r="O815" s="1"/>
      <c r="P815" s="1"/>
      <c r="Q815" s="1"/>
      <c r="R815" s="1"/>
    </row>
    <row r="816" spans="1:18" ht="15.75" customHeight="1">
      <c r="A816" s="1"/>
      <c r="L816" s="1"/>
      <c r="M816" s="1"/>
      <c r="N816" s="1"/>
      <c r="O816" s="1"/>
      <c r="P816" s="1"/>
      <c r="Q816" s="1"/>
      <c r="R816" s="1"/>
    </row>
    <row r="817" spans="1:18" ht="15.75" customHeight="1">
      <c r="A817" s="1"/>
      <c r="L817" s="1"/>
      <c r="M817" s="1"/>
      <c r="N817" s="1"/>
      <c r="O817" s="1"/>
      <c r="P817" s="1"/>
      <c r="Q817" s="1"/>
      <c r="R817" s="1"/>
    </row>
    <row r="818" spans="1:18" ht="15.75" customHeight="1">
      <c r="A818" s="1"/>
      <c r="L818" s="1"/>
      <c r="M818" s="1"/>
      <c r="N818" s="1"/>
      <c r="O818" s="1"/>
      <c r="P818" s="1"/>
      <c r="Q818" s="1"/>
      <c r="R818" s="1"/>
    </row>
    <row r="819" spans="1:18" ht="15.75" customHeight="1">
      <c r="A819" s="1"/>
      <c r="L819" s="1"/>
      <c r="M819" s="1"/>
      <c r="N819" s="1"/>
      <c r="O819" s="1"/>
      <c r="P819" s="1"/>
      <c r="Q819" s="1"/>
      <c r="R819" s="1"/>
    </row>
    <row r="820" spans="1:18" ht="15.75" customHeight="1">
      <c r="A820" s="1"/>
      <c r="L820" s="1"/>
      <c r="M820" s="1"/>
      <c r="N820" s="1"/>
      <c r="O820" s="1"/>
      <c r="P820" s="1"/>
      <c r="Q820" s="1"/>
      <c r="R820" s="1"/>
    </row>
    <row r="821" spans="1:18" ht="15.75" customHeight="1">
      <c r="A821" s="1"/>
      <c r="L821" s="1"/>
      <c r="M821" s="1"/>
      <c r="N821" s="1"/>
      <c r="O821" s="1"/>
      <c r="P821" s="1"/>
      <c r="Q821" s="1"/>
      <c r="R821" s="1"/>
    </row>
    <row r="822" spans="1:18" ht="15.75" customHeight="1">
      <c r="A822" s="1"/>
      <c r="L822" s="1"/>
      <c r="M822" s="1"/>
      <c r="N822" s="1"/>
      <c r="O822" s="1"/>
      <c r="P822" s="1"/>
      <c r="Q822" s="1"/>
      <c r="R822" s="1"/>
    </row>
    <row r="823" spans="1:18" ht="15.75" customHeight="1">
      <c r="A823" s="1"/>
      <c r="L823" s="1"/>
      <c r="M823" s="1"/>
      <c r="N823" s="1"/>
      <c r="O823" s="1"/>
      <c r="P823" s="1"/>
      <c r="Q823" s="1"/>
      <c r="R823" s="1"/>
    </row>
    <row r="824" spans="1:18" ht="15.75" customHeight="1">
      <c r="A824" s="1"/>
      <c r="L824" s="1"/>
      <c r="M824" s="1"/>
      <c r="N824" s="1"/>
      <c r="O824" s="1"/>
      <c r="P824" s="1"/>
      <c r="Q824" s="1"/>
      <c r="R824" s="1"/>
    </row>
    <row r="825" spans="1:18" ht="15.75" customHeight="1">
      <c r="A825" s="1"/>
      <c r="L825" s="1"/>
      <c r="M825" s="1"/>
      <c r="N825" s="1"/>
      <c r="O825" s="1"/>
      <c r="P825" s="1"/>
      <c r="Q825" s="1"/>
      <c r="R825" s="1"/>
    </row>
    <row r="826" spans="1:18" ht="15.75" customHeight="1">
      <c r="A826" s="1"/>
      <c r="L826" s="1"/>
      <c r="M826" s="1"/>
      <c r="N826" s="1"/>
      <c r="O826" s="1"/>
      <c r="P826" s="1"/>
      <c r="Q826" s="1"/>
      <c r="R826" s="1"/>
    </row>
    <row r="827" spans="1:18" ht="15.75" customHeight="1">
      <c r="A827" s="1"/>
      <c r="L827" s="1"/>
      <c r="M827" s="1"/>
      <c r="N827" s="1"/>
      <c r="O827" s="1"/>
      <c r="P827" s="1"/>
      <c r="Q827" s="1"/>
      <c r="R827" s="1"/>
    </row>
    <row r="828" spans="1:18" ht="15.75" customHeight="1">
      <c r="A828" s="1"/>
      <c r="L828" s="1"/>
      <c r="M828" s="1"/>
      <c r="N828" s="1"/>
      <c r="O828" s="1"/>
      <c r="P828" s="1"/>
      <c r="Q828" s="1"/>
      <c r="R828" s="1"/>
    </row>
    <row r="829" spans="1:18" ht="15.75" customHeight="1">
      <c r="A829" s="1"/>
      <c r="L829" s="1"/>
      <c r="M829" s="1"/>
      <c r="N829" s="1"/>
      <c r="O829" s="1"/>
      <c r="P829" s="1"/>
      <c r="Q829" s="1"/>
      <c r="R829" s="1"/>
    </row>
    <row r="830" spans="1:18" ht="15.75" customHeight="1">
      <c r="A830" s="1"/>
      <c r="L830" s="1"/>
      <c r="M830" s="1"/>
      <c r="N830" s="1"/>
      <c r="O830" s="1"/>
      <c r="P830" s="1"/>
      <c r="Q830" s="1"/>
      <c r="R830" s="1"/>
    </row>
    <row r="831" spans="1:18" ht="15.75" customHeight="1">
      <c r="A831" s="1"/>
      <c r="L831" s="1"/>
      <c r="M831" s="1"/>
      <c r="N831" s="1"/>
      <c r="O831" s="1"/>
      <c r="P831" s="1"/>
      <c r="Q831" s="1"/>
      <c r="R831" s="1"/>
    </row>
    <row r="832" spans="1:18" ht="15.75" customHeight="1">
      <c r="A832" s="1"/>
      <c r="L832" s="1"/>
      <c r="M832" s="1"/>
      <c r="N832" s="1"/>
      <c r="O832" s="1"/>
      <c r="P832" s="1"/>
      <c r="Q832" s="1"/>
      <c r="R832" s="1"/>
    </row>
    <row r="833" spans="1:18" ht="15.75" customHeight="1">
      <c r="A833" s="1"/>
      <c r="L833" s="1"/>
      <c r="M833" s="1"/>
      <c r="N833" s="1"/>
      <c r="O833" s="1"/>
      <c r="P833" s="1"/>
      <c r="Q833" s="1"/>
      <c r="R833" s="1"/>
    </row>
    <row r="834" spans="1:18" ht="15.75" customHeight="1">
      <c r="A834" s="1"/>
      <c r="L834" s="1"/>
      <c r="M834" s="1"/>
      <c r="N834" s="1"/>
      <c r="O834" s="1"/>
      <c r="P834" s="1"/>
      <c r="Q834" s="1"/>
      <c r="R834" s="1"/>
    </row>
    <row r="835" spans="1:18" ht="15.75" customHeight="1">
      <c r="A835" s="1"/>
      <c r="L835" s="1"/>
      <c r="M835" s="1"/>
      <c r="N835" s="1"/>
      <c r="O835" s="1"/>
      <c r="P835" s="1"/>
      <c r="Q835" s="1"/>
      <c r="R835" s="1"/>
    </row>
    <row r="836" spans="1:18" ht="15.75" customHeight="1">
      <c r="A836" s="1"/>
      <c r="L836" s="1"/>
      <c r="M836" s="1"/>
      <c r="N836" s="1"/>
      <c r="O836" s="1"/>
      <c r="P836" s="1"/>
      <c r="Q836" s="1"/>
      <c r="R836" s="1"/>
    </row>
    <row r="837" spans="1:18" ht="15.75" customHeight="1">
      <c r="A837" s="1"/>
      <c r="L837" s="1"/>
      <c r="M837" s="1"/>
      <c r="N837" s="1"/>
      <c r="O837" s="1"/>
      <c r="P837" s="1"/>
      <c r="Q837" s="1"/>
      <c r="R837" s="1"/>
    </row>
    <row r="838" spans="1:18" ht="15.75" customHeight="1">
      <c r="A838" s="1"/>
      <c r="L838" s="1"/>
      <c r="M838" s="1"/>
      <c r="N838" s="1"/>
      <c r="O838" s="1"/>
      <c r="P838" s="1"/>
      <c r="Q838" s="1"/>
      <c r="R838" s="1"/>
    </row>
    <row r="839" spans="1:18" ht="15.75" customHeight="1">
      <c r="A839" s="1"/>
      <c r="L839" s="1"/>
      <c r="M839" s="1"/>
      <c r="N839" s="1"/>
      <c r="O839" s="1"/>
      <c r="P839" s="1"/>
      <c r="Q839" s="1"/>
      <c r="R839" s="1"/>
    </row>
    <row r="840" spans="1:18" ht="15.75" customHeight="1">
      <c r="A840" s="1"/>
      <c r="L840" s="1"/>
      <c r="M840" s="1"/>
      <c r="N840" s="1"/>
      <c r="O840" s="1"/>
      <c r="P840" s="1"/>
      <c r="Q840" s="1"/>
      <c r="R840" s="1"/>
    </row>
    <row r="841" spans="1:18" ht="15.75" customHeight="1">
      <c r="A841" s="1"/>
      <c r="L841" s="1"/>
      <c r="M841" s="1"/>
      <c r="N841" s="1"/>
      <c r="O841" s="1"/>
      <c r="P841" s="1"/>
      <c r="Q841" s="1"/>
      <c r="R841" s="1"/>
    </row>
    <row r="842" spans="1:18" ht="15.75" customHeight="1">
      <c r="A842" s="1"/>
      <c r="L842" s="1"/>
      <c r="M842" s="1"/>
      <c r="N842" s="1"/>
      <c r="O842" s="1"/>
      <c r="P842" s="1"/>
      <c r="Q842" s="1"/>
      <c r="R842" s="1"/>
    </row>
    <row r="843" spans="1:18" ht="15.75" customHeight="1">
      <c r="A843" s="1"/>
      <c r="L843" s="1"/>
      <c r="M843" s="1"/>
      <c r="N843" s="1"/>
      <c r="O843" s="1"/>
      <c r="P843" s="1"/>
      <c r="Q843" s="1"/>
      <c r="R843" s="1"/>
    </row>
    <row r="844" spans="1:18" ht="15.75" customHeight="1">
      <c r="A844" s="1"/>
      <c r="L844" s="1"/>
      <c r="M844" s="1"/>
      <c r="N844" s="1"/>
      <c r="O844" s="1"/>
      <c r="P844" s="1"/>
      <c r="Q844" s="1"/>
      <c r="R844" s="1"/>
    </row>
    <row r="845" spans="1:18" ht="15.75" customHeight="1">
      <c r="A845" s="1"/>
      <c r="L845" s="1"/>
      <c r="M845" s="1"/>
      <c r="N845" s="1"/>
      <c r="O845" s="1"/>
      <c r="P845" s="1"/>
      <c r="Q845" s="1"/>
      <c r="R845" s="1"/>
    </row>
    <row r="846" spans="1:18" ht="15.75" customHeight="1">
      <c r="A846" s="1"/>
      <c r="L846" s="1"/>
      <c r="M846" s="1"/>
      <c r="N846" s="1"/>
      <c r="O846" s="1"/>
      <c r="P846" s="1"/>
      <c r="Q846" s="1"/>
      <c r="R846" s="1"/>
    </row>
    <row r="847" spans="1:18" ht="15.75" customHeight="1">
      <c r="A847" s="1"/>
      <c r="L847" s="1"/>
      <c r="M847" s="1"/>
      <c r="N847" s="1"/>
      <c r="O847" s="1"/>
      <c r="P847" s="1"/>
      <c r="Q847" s="1"/>
      <c r="R847" s="1"/>
    </row>
    <row r="848" spans="1:18" ht="15.75" customHeight="1">
      <c r="A848" s="1"/>
      <c r="L848" s="1"/>
      <c r="M848" s="1"/>
      <c r="N848" s="1"/>
      <c r="O848" s="1"/>
      <c r="P848" s="1"/>
      <c r="Q848" s="1"/>
      <c r="R848" s="1"/>
    </row>
    <row r="849" spans="1:18" ht="15.75" customHeight="1">
      <c r="A849" s="1"/>
      <c r="L849" s="1"/>
      <c r="M849" s="1"/>
      <c r="N849" s="1"/>
      <c r="O849" s="1"/>
      <c r="P849" s="1"/>
      <c r="Q849" s="1"/>
      <c r="R849" s="1"/>
    </row>
    <row r="850" spans="1:18" ht="15.75" customHeight="1">
      <c r="A850" s="1"/>
      <c r="L850" s="1"/>
      <c r="M850" s="1"/>
      <c r="N850" s="1"/>
      <c r="O850" s="1"/>
      <c r="P850" s="1"/>
      <c r="Q850" s="1"/>
      <c r="R850" s="1"/>
    </row>
    <row r="851" spans="1:18" ht="15.75" customHeight="1">
      <c r="A851" s="1"/>
      <c r="L851" s="1"/>
      <c r="M851" s="1"/>
      <c r="N851" s="1"/>
      <c r="O851" s="1"/>
      <c r="P851" s="1"/>
      <c r="Q851" s="1"/>
      <c r="R851" s="1"/>
    </row>
    <row r="852" spans="1:18" ht="15.75" customHeight="1">
      <c r="A852" s="1"/>
      <c r="L852" s="1"/>
      <c r="M852" s="1"/>
      <c r="N852" s="1"/>
      <c r="O852" s="1"/>
      <c r="P852" s="1"/>
      <c r="Q852" s="1"/>
      <c r="R852" s="1"/>
    </row>
    <row r="853" spans="1:18" ht="15.75" customHeight="1">
      <c r="A853" s="1"/>
      <c r="L853" s="1"/>
      <c r="M853" s="1"/>
      <c r="N853" s="1"/>
      <c r="O853" s="1"/>
      <c r="P853" s="1"/>
      <c r="Q853" s="1"/>
      <c r="R853" s="1"/>
    </row>
    <row r="854" spans="1:18" ht="15.75" customHeight="1">
      <c r="A854" s="1"/>
      <c r="L854" s="1"/>
      <c r="M854" s="1"/>
      <c r="N854" s="1"/>
      <c r="O854" s="1"/>
      <c r="P854" s="1"/>
      <c r="Q854" s="1"/>
      <c r="R854" s="1"/>
    </row>
    <row r="855" spans="1:18" ht="15.75" customHeight="1">
      <c r="A855" s="1"/>
      <c r="L855" s="1"/>
      <c r="M855" s="1"/>
      <c r="N855" s="1"/>
      <c r="O855" s="1"/>
      <c r="P855" s="1"/>
      <c r="Q855" s="1"/>
      <c r="R855" s="1"/>
    </row>
    <row r="856" spans="1:18" ht="15.75" customHeight="1">
      <c r="A856" s="1"/>
      <c r="L856" s="1"/>
      <c r="M856" s="1"/>
      <c r="N856" s="1"/>
      <c r="O856" s="1"/>
      <c r="P856" s="1"/>
      <c r="Q856" s="1"/>
      <c r="R856" s="1"/>
    </row>
    <row r="857" spans="1:18" ht="15.75" customHeight="1">
      <c r="A857" s="1"/>
      <c r="L857" s="1"/>
      <c r="M857" s="1"/>
      <c r="N857" s="1"/>
      <c r="O857" s="1"/>
      <c r="P857" s="1"/>
      <c r="Q857" s="1"/>
      <c r="R857" s="1"/>
    </row>
    <row r="858" spans="1:18" ht="15.75" customHeight="1">
      <c r="A858" s="1"/>
      <c r="L858" s="1"/>
      <c r="M858" s="1"/>
      <c r="N858" s="1"/>
      <c r="O858" s="1"/>
      <c r="P858" s="1"/>
      <c r="Q858" s="1"/>
      <c r="R858" s="1"/>
    </row>
    <row r="859" spans="1:18" ht="15.75" customHeight="1">
      <c r="A859" s="1"/>
      <c r="L859" s="1"/>
      <c r="M859" s="1"/>
      <c r="N859" s="1"/>
      <c r="O859" s="1"/>
      <c r="P859" s="1"/>
      <c r="Q859" s="1"/>
      <c r="R859" s="1"/>
    </row>
    <row r="860" spans="1:18" ht="15.75" customHeight="1">
      <c r="A860" s="1"/>
      <c r="L860" s="1"/>
      <c r="M860" s="1"/>
      <c r="N860" s="1"/>
      <c r="O860" s="1"/>
      <c r="P860" s="1"/>
      <c r="Q860" s="1"/>
      <c r="R860" s="1"/>
    </row>
    <row r="861" spans="1:18" ht="15.75" customHeight="1">
      <c r="A861" s="1"/>
      <c r="L861" s="1"/>
      <c r="M861" s="1"/>
      <c r="N861" s="1"/>
      <c r="O861" s="1"/>
      <c r="P861" s="1"/>
      <c r="Q861" s="1"/>
      <c r="R861" s="1"/>
    </row>
    <row r="862" spans="1:18" ht="15.75" customHeight="1">
      <c r="A862" s="1"/>
      <c r="L862" s="1"/>
      <c r="M862" s="1"/>
      <c r="N862" s="1"/>
      <c r="O862" s="1"/>
      <c r="P862" s="1"/>
      <c r="Q862" s="1"/>
      <c r="R862" s="1"/>
    </row>
    <row r="863" spans="1:18" ht="15.75" customHeight="1">
      <c r="A863" s="1"/>
      <c r="L863" s="1"/>
      <c r="M863" s="1"/>
      <c r="N863" s="1"/>
      <c r="O863" s="1"/>
      <c r="P863" s="1"/>
      <c r="Q863" s="1"/>
      <c r="R863" s="1"/>
    </row>
    <row r="864" spans="1:18" ht="15.75" customHeight="1">
      <c r="A864" s="1"/>
      <c r="L864" s="1"/>
      <c r="M864" s="1"/>
      <c r="N864" s="1"/>
      <c r="O864" s="1"/>
      <c r="P864" s="1"/>
      <c r="Q864" s="1"/>
      <c r="R864" s="1"/>
    </row>
    <row r="865" spans="1:18" ht="15.75" customHeight="1">
      <c r="A865" s="1"/>
      <c r="L865" s="1"/>
      <c r="M865" s="1"/>
      <c r="N865" s="1"/>
      <c r="O865" s="1"/>
      <c r="P865" s="1"/>
      <c r="Q865" s="1"/>
      <c r="R865" s="1"/>
    </row>
    <row r="866" spans="1:18" ht="15.75" customHeight="1">
      <c r="A866" s="1"/>
      <c r="L866" s="1"/>
      <c r="M866" s="1"/>
      <c r="N866" s="1"/>
      <c r="O866" s="1"/>
      <c r="P866" s="1"/>
      <c r="Q866" s="1"/>
      <c r="R866" s="1"/>
    </row>
    <row r="867" spans="1:18" ht="15.75" customHeight="1">
      <c r="A867" s="1"/>
      <c r="L867" s="1"/>
      <c r="M867" s="1"/>
      <c r="N867" s="1"/>
      <c r="O867" s="1"/>
      <c r="P867" s="1"/>
      <c r="Q867" s="1"/>
      <c r="R867" s="1"/>
    </row>
    <row r="868" spans="1:18" ht="15.75" customHeight="1">
      <c r="A868" s="1"/>
      <c r="L868" s="1"/>
      <c r="M868" s="1"/>
      <c r="N868" s="1"/>
      <c r="O868" s="1"/>
      <c r="P868" s="1"/>
      <c r="Q868" s="1"/>
      <c r="R868" s="1"/>
    </row>
    <row r="869" spans="1:18" ht="15.75" customHeight="1">
      <c r="A869" s="1"/>
      <c r="L869" s="1"/>
      <c r="M869" s="1"/>
      <c r="N869" s="1"/>
      <c r="O869" s="1"/>
      <c r="P869" s="1"/>
      <c r="Q869" s="1"/>
      <c r="R869" s="1"/>
    </row>
    <row r="870" spans="1:18" ht="15.75" customHeight="1">
      <c r="A870" s="1"/>
      <c r="L870" s="1"/>
      <c r="M870" s="1"/>
      <c r="N870" s="1"/>
      <c r="O870" s="1"/>
      <c r="P870" s="1"/>
      <c r="Q870" s="1"/>
      <c r="R870" s="1"/>
    </row>
    <row r="871" spans="1:18" ht="15.75" customHeight="1">
      <c r="A871" s="1"/>
      <c r="L871" s="1"/>
      <c r="M871" s="1"/>
      <c r="N871" s="1"/>
      <c r="O871" s="1"/>
      <c r="P871" s="1"/>
      <c r="Q871" s="1"/>
      <c r="R871" s="1"/>
    </row>
    <row r="872" spans="1:18" ht="15.75" customHeight="1">
      <c r="A872" s="1"/>
      <c r="L872" s="1"/>
      <c r="M872" s="1"/>
      <c r="N872" s="1"/>
      <c r="O872" s="1"/>
      <c r="P872" s="1"/>
      <c r="Q872" s="1"/>
      <c r="R872" s="1"/>
    </row>
    <row r="873" spans="1:18" ht="15.75" customHeight="1">
      <c r="A873" s="1"/>
      <c r="L873" s="1"/>
      <c r="M873" s="1"/>
      <c r="N873" s="1"/>
      <c r="O873" s="1"/>
      <c r="P873" s="1"/>
      <c r="Q873" s="1"/>
      <c r="R873" s="1"/>
    </row>
    <row r="874" spans="1:18" ht="15.75" customHeight="1">
      <c r="A874" s="1"/>
      <c r="L874" s="1"/>
      <c r="M874" s="1"/>
      <c r="N874" s="1"/>
      <c r="O874" s="1"/>
      <c r="P874" s="1"/>
      <c r="Q874" s="1"/>
      <c r="R874" s="1"/>
    </row>
    <row r="875" spans="1:18" ht="15.75" customHeight="1">
      <c r="A875" s="1"/>
      <c r="L875" s="1"/>
      <c r="M875" s="1"/>
      <c r="N875" s="1"/>
      <c r="O875" s="1"/>
      <c r="P875" s="1"/>
      <c r="Q875" s="1"/>
      <c r="R875" s="1"/>
    </row>
    <row r="876" spans="1:18" ht="15.75" customHeight="1">
      <c r="A876" s="1"/>
      <c r="L876" s="1"/>
      <c r="M876" s="1"/>
      <c r="N876" s="1"/>
      <c r="O876" s="1"/>
      <c r="P876" s="1"/>
      <c r="Q876" s="1"/>
      <c r="R876" s="1"/>
    </row>
    <row r="877" spans="1:18" ht="15.75" customHeight="1">
      <c r="A877" s="1"/>
      <c r="L877" s="1"/>
      <c r="M877" s="1"/>
      <c r="N877" s="1"/>
      <c r="O877" s="1"/>
      <c r="P877" s="1"/>
      <c r="Q877" s="1"/>
      <c r="R877" s="1"/>
    </row>
    <row r="878" spans="1:18" ht="15.75" customHeight="1">
      <c r="A878" s="1"/>
      <c r="L878" s="1"/>
      <c r="M878" s="1"/>
      <c r="N878" s="1"/>
      <c r="O878" s="1"/>
      <c r="P878" s="1"/>
      <c r="Q878" s="1"/>
      <c r="R878" s="1"/>
    </row>
    <row r="879" spans="1:18" ht="15.75" customHeight="1">
      <c r="A879" s="1"/>
      <c r="L879" s="1"/>
      <c r="M879" s="1"/>
      <c r="N879" s="1"/>
      <c r="O879" s="1"/>
      <c r="P879" s="1"/>
      <c r="Q879" s="1"/>
      <c r="R879" s="1"/>
    </row>
    <row r="880" spans="1:18" ht="15.75" customHeight="1">
      <c r="A880" s="1"/>
      <c r="L880" s="1"/>
      <c r="M880" s="1"/>
      <c r="N880" s="1"/>
      <c r="O880" s="1"/>
      <c r="P880" s="1"/>
      <c r="Q880" s="1"/>
      <c r="R880" s="1"/>
    </row>
    <row r="881" spans="1:18" ht="15.75" customHeight="1">
      <c r="A881" s="1"/>
      <c r="L881" s="1"/>
      <c r="M881" s="1"/>
      <c r="N881" s="1"/>
      <c r="O881" s="1"/>
      <c r="P881" s="1"/>
      <c r="Q881" s="1"/>
      <c r="R881" s="1"/>
    </row>
    <row r="882" spans="1:18" ht="15.75" customHeight="1">
      <c r="A882" s="1"/>
      <c r="L882" s="1"/>
      <c r="M882" s="1"/>
      <c r="N882" s="1"/>
      <c r="O882" s="1"/>
      <c r="P882" s="1"/>
      <c r="Q882" s="1"/>
      <c r="R882" s="1"/>
    </row>
    <row r="883" spans="1:18" ht="15.75" customHeight="1">
      <c r="A883" s="1"/>
      <c r="L883" s="1"/>
      <c r="M883" s="1"/>
      <c r="N883" s="1"/>
      <c r="O883" s="1"/>
      <c r="P883" s="1"/>
      <c r="Q883" s="1"/>
      <c r="R883" s="1"/>
    </row>
    <row r="884" spans="1:18" ht="15.75" customHeight="1">
      <c r="A884" s="1"/>
      <c r="L884" s="1"/>
      <c r="M884" s="1"/>
      <c r="N884" s="1"/>
      <c r="O884" s="1"/>
      <c r="P884" s="1"/>
      <c r="Q884" s="1"/>
      <c r="R884" s="1"/>
    </row>
    <row r="885" spans="1:18" ht="15.75" customHeight="1">
      <c r="A885" s="1"/>
      <c r="L885" s="1"/>
      <c r="M885" s="1"/>
      <c r="N885" s="1"/>
      <c r="O885" s="1"/>
      <c r="P885" s="1"/>
      <c r="Q885" s="1"/>
      <c r="R885" s="1"/>
    </row>
    <row r="886" spans="1:18" ht="15.75" customHeight="1">
      <c r="A886" s="1"/>
      <c r="L886" s="1"/>
      <c r="M886" s="1"/>
      <c r="N886" s="1"/>
      <c r="O886" s="1"/>
      <c r="P886" s="1"/>
      <c r="Q886" s="1"/>
      <c r="R886" s="1"/>
    </row>
    <row r="887" spans="1:18" ht="15.75" customHeight="1">
      <c r="A887" s="1"/>
      <c r="L887" s="1"/>
      <c r="M887" s="1"/>
      <c r="N887" s="1"/>
      <c r="O887" s="1"/>
      <c r="P887" s="1"/>
      <c r="Q887" s="1"/>
      <c r="R887" s="1"/>
    </row>
    <row r="888" spans="1:18" ht="15.75" customHeight="1">
      <c r="A888" s="1"/>
      <c r="L888" s="1"/>
      <c r="M888" s="1"/>
      <c r="N888" s="1"/>
      <c r="O888" s="1"/>
      <c r="P888" s="1"/>
      <c r="Q888" s="1"/>
      <c r="R888" s="1"/>
    </row>
    <row r="889" spans="1:18" ht="15.75" customHeight="1">
      <c r="A889" s="1"/>
      <c r="L889" s="1"/>
      <c r="M889" s="1"/>
      <c r="N889" s="1"/>
      <c r="O889" s="1"/>
      <c r="P889" s="1"/>
      <c r="Q889" s="1"/>
      <c r="R889" s="1"/>
    </row>
    <row r="890" spans="1:18" ht="15.75" customHeight="1">
      <c r="A890" s="1"/>
      <c r="L890" s="1"/>
      <c r="M890" s="1"/>
      <c r="N890" s="1"/>
      <c r="O890" s="1"/>
      <c r="P890" s="1"/>
      <c r="Q890" s="1"/>
      <c r="R890" s="1"/>
    </row>
    <row r="891" spans="1:18" ht="15.75" customHeight="1">
      <c r="A891" s="1"/>
      <c r="L891" s="1"/>
      <c r="M891" s="1"/>
      <c r="N891" s="1"/>
      <c r="O891" s="1"/>
      <c r="P891" s="1"/>
      <c r="Q891" s="1"/>
      <c r="R891" s="1"/>
    </row>
    <row r="892" spans="1:18" ht="15.75" customHeight="1">
      <c r="A892" s="1"/>
      <c r="L892" s="1"/>
      <c r="M892" s="1"/>
      <c r="N892" s="1"/>
      <c r="O892" s="1"/>
      <c r="P892" s="1"/>
      <c r="Q892" s="1"/>
      <c r="R892" s="1"/>
    </row>
    <row r="893" spans="1:18" ht="15.75" customHeight="1">
      <c r="A893" s="1"/>
      <c r="L893" s="1"/>
      <c r="M893" s="1"/>
      <c r="N893" s="1"/>
      <c r="O893" s="1"/>
      <c r="P893" s="1"/>
      <c r="Q893" s="1"/>
      <c r="R893" s="1"/>
    </row>
    <row r="894" spans="1:18" ht="15.75" customHeight="1">
      <c r="A894" s="1"/>
      <c r="L894" s="1"/>
      <c r="M894" s="1"/>
      <c r="N894" s="1"/>
      <c r="O894" s="1"/>
      <c r="P894" s="1"/>
      <c r="Q894" s="1"/>
      <c r="R894" s="1"/>
    </row>
    <row r="895" spans="1:18" ht="15.75" customHeight="1">
      <c r="A895" s="1"/>
      <c r="L895" s="1"/>
      <c r="M895" s="1"/>
      <c r="N895" s="1"/>
      <c r="O895" s="1"/>
      <c r="P895" s="1"/>
      <c r="Q895" s="1"/>
      <c r="R895" s="1"/>
    </row>
    <row r="896" spans="1:18" ht="15.75" customHeight="1">
      <c r="A896" s="1"/>
      <c r="L896" s="1"/>
      <c r="M896" s="1"/>
      <c r="N896" s="1"/>
      <c r="O896" s="1"/>
      <c r="P896" s="1"/>
      <c r="Q896" s="1"/>
      <c r="R896" s="1"/>
    </row>
    <row r="897" spans="1:18" ht="15.75" customHeight="1">
      <c r="A897" s="1"/>
      <c r="L897" s="1"/>
      <c r="M897" s="1"/>
      <c r="N897" s="1"/>
      <c r="O897" s="1"/>
      <c r="P897" s="1"/>
      <c r="Q897" s="1"/>
      <c r="R897" s="1"/>
    </row>
    <row r="898" spans="1:18" ht="15.75" customHeight="1">
      <c r="A898" s="1"/>
      <c r="L898" s="1"/>
      <c r="M898" s="1"/>
      <c r="N898" s="1"/>
      <c r="O898" s="1"/>
      <c r="P898" s="1"/>
      <c r="Q898" s="1"/>
      <c r="R898" s="1"/>
    </row>
    <row r="899" spans="1:18" ht="15.75" customHeight="1">
      <c r="A899" s="1"/>
      <c r="L899" s="1"/>
      <c r="M899" s="1"/>
      <c r="N899" s="1"/>
      <c r="O899" s="1"/>
      <c r="P899" s="1"/>
      <c r="Q899" s="1"/>
      <c r="R899" s="1"/>
    </row>
    <row r="900" spans="1:18" ht="15.75" customHeight="1">
      <c r="A900" s="1"/>
      <c r="L900" s="1"/>
      <c r="M900" s="1"/>
      <c r="N900" s="1"/>
      <c r="O900" s="1"/>
      <c r="P900" s="1"/>
      <c r="Q900" s="1"/>
      <c r="R900" s="1"/>
    </row>
    <row r="901" spans="1:18" ht="15.75" customHeight="1">
      <c r="A901" s="1"/>
      <c r="L901" s="1"/>
      <c r="M901" s="1"/>
      <c r="N901" s="1"/>
      <c r="O901" s="1"/>
      <c r="P901" s="1"/>
      <c r="Q901" s="1"/>
      <c r="R901" s="1"/>
    </row>
    <row r="902" spans="1:18" ht="15.75" customHeight="1">
      <c r="A902" s="1"/>
      <c r="L902" s="1"/>
      <c r="M902" s="1"/>
      <c r="N902" s="1"/>
      <c r="O902" s="1"/>
      <c r="P902" s="1"/>
      <c r="Q902" s="1"/>
      <c r="R902" s="1"/>
    </row>
    <row r="903" spans="1:18" ht="15.75" customHeight="1">
      <c r="A903" s="1"/>
      <c r="L903" s="1"/>
      <c r="M903" s="1"/>
      <c r="N903" s="1"/>
      <c r="O903" s="1"/>
      <c r="P903" s="1"/>
      <c r="Q903" s="1"/>
      <c r="R903" s="1"/>
    </row>
    <row r="904" spans="1:18" ht="15.75" customHeight="1">
      <c r="A904" s="1"/>
      <c r="L904" s="1"/>
      <c r="M904" s="1"/>
      <c r="N904" s="1"/>
      <c r="O904" s="1"/>
      <c r="P904" s="1"/>
      <c r="Q904" s="1"/>
      <c r="R904" s="1"/>
    </row>
    <row r="905" spans="1:18" ht="15.75" customHeight="1">
      <c r="A905" s="1"/>
      <c r="L905" s="1"/>
      <c r="M905" s="1"/>
      <c r="N905" s="1"/>
      <c r="O905" s="1"/>
      <c r="P905" s="1"/>
      <c r="Q905" s="1"/>
      <c r="R905" s="1"/>
    </row>
    <row r="906" spans="1:18" ht="15.75" customHeight="1">
      <c r="A906" s="1"/>
      <c r="L906" s="1"/>
      <c r="M906" s="1"/>
      <c r="N906" s="1"/>
      <c r="O906" s="1"/>
      <c r="P906" s="1"/>
      <c r="Q906" s="1"/>
      <c r="R906" s="1"/>
    </row>
    <row r="907" spans="1:18" ht="15.75" customHeight="1">
      <c r="A907" s="1"/>
      <c r="L907" s="1"/>
      <c r="M907" s="1"/>
      <c r="N907" s="1"/>
      <c r="O907" s="1"/>
      <c r="P907" s="1"/>
      <c r="Q907" s="1"/>
      <c r="R907" s="1"/>
    </row>
    <row r="908" spans="1:18" ht="15.75" customHeight="1">
      <c r="A908" s="1"/>
      <c r="L908" s="1"/>
      <c r="M908" s="1"/>
      <c r="N908" s="1"/>
      <c r="O908" s="1"/>
      <c r="P908" s="1"/>
      <c r="Q908" s="1"/>
      <c r="R908" s="1"/>
    </row>
    <row r="909" spans="1:18" ht="15.75" customHeight="1">
      <c r="A909" s="1"/>
      <c r="L909" s="1"/>
      <c r="M909" s="1"/>
      <c r="N909" s="1"/>
      <c r="O909" s="1"/>
      <c r="P909" s="1"/>
      <c r="Q909" s="1"/>
      <c r="R909" s="1"/>
    </row>
    <row r="910" spans="1:18" ht="15.75" customHeight="1">
      <c r="A910" s="1"/>
      <c r="L910" s="1"/>
      <c r="M910" s="1"/>
      <c r="N910" s="1"/>
      <c r="O910" s="1"/>
      <c r="P910" s="1"/>
      <c r="Q910" s="1"/>
      <c r="R910" s="1"/>
    </row>
    <row r="911" spans="1:18" ht="15.75" customHeight="1">
      <c r="A911" s="1"/>
      <c r="L911" s="1"/>
      <c r="M911" s="1"/>
      <c r="N911" s="1"/>
      <c r="O911" s="1"/>
      <c r="P911" s="1"/>
      <c r="Q911" s="1"/>
      <c r="R911" s="1"/>
    </row>
    <row r="912" spans="1:18" ht="15.75" customHeight="1">
      <c r="A912" s="1"/>
      <c r="L912" s="1"/>
      <c r="M912" s="1"/>
      <c r="N912" s="1"/>
      <c r="O912" s="1"/>
      <c r="P912" s="1"/>
      <c r="Q912" s="1"/>
      <c r="R912" s="1"/>
    </row>
    <row r="913" spans="1:18" ht="15.75" customHeight="1">
      <c r="A913" s="1"/>
      <c r="L913" s="1"/>
      <c r="M913" s="1"/>
      <c r="N913" s="1"/>
      <c r="O913" s="1"/>
      <c r="P913" s="1"/>
      <c r="Q913" s="1"/>
      <c r="R913" s="1"/>
    </row>
    <row r="914" spans="1:18" ht="15.75" customHeight="1">
      <c r="A914" s="1"/>
      <c r="L914" s="1"/>
      <c r="M914" s="1"/>
      <c r="N914" s="1"/>
      <c r="O914" s="1"/>
      <c r="P914" s="1"/>
      <c r="Q914" s="1"/>
      <c r="R914" s="1"/>
    </row>
    <row r="915" spans="1:18" ht="15.75" customHeight="1">
      <c r="A915" s="1"/>
      <c r="L915" s="1"/>
      <c r="M915" s="1"/>
      <c r="N915" s="1"/>
      <c r="O915" s="1"/>
      <c r="P915" s="1"/>
      <c r="Q915" s="1"/>
      <c r="R915" s="1"/>
    </row>
    <row r="916" spans="1:18" ht="15.75" customHeight="1">
      <c r="A916" s="1"/>
      <c r="L916" s="1"/>
      <c r="M916" s="1"/>
      <c r="N916" s="1"/>
      <c r="O916" s="1"/>
      <c r="P916" s="1"/>
      <c r="Q916" s="1"/>
      <c r="R916" s="1"/>
    </row>
    <row r="917" spans="1:18" ht="15.75" customHeight="1">
      <c r="A917" s="1"/>
      <c r="L917" s="1"/>
      <c r="M917" s="1"/>
      <c r="N917" s="1"/>
      <c r="O917" s="1"/>
      <c r="P917" s="1"/>
      <c r="Q917" s="1"/>
      <c r="R917" s="1"/>
    </row>
    <row r="918" spans="1:18" ht="15.75" customHeight="1">
      <c r="A918" s="1"/>
      <c r="L918" s="1"/>
      <c r="M918" s="1"/>
      <c r="N918" s="1"/>
      <c r="O918" s="1"/>
      <c r="P918" s="1"/>
      <c r="Q918" s="1"/>
      <c r="R918" s="1"/>
    </row>
    <row r="919" spans="1:18" ht="15.75" customHeight="1">
      <c r="A919" s="1"/>
      <c r="L919" s="1"/>
      <c r="M919" s="1"/>
      <c r="N919" s="1"/>
      <c r="O919" s="1"/>
      <c r="P919" s="1"/>
      <c r="Q919" s="1"/>
      <c r="R919" s="1"/>
    </row>
    <row r="920" spans="1:18" ht="15.75" customHeight="1">
      <c r="A920" s="1"/>
      <c r="L920" s="1"/>
      <c r="M920" s="1"/>
      <c r="N920" s="1"/>
      <c r="O920" s="1"/>
      <c r="P920" s="1"/>
      <c r="Q920" s="1"/>
      <c r="R920" s="1"/>
    </row>
    <row r="921" spans="1:18" ht="15.75" customHeight="1">
      <c r="A921" s="1"/>
      <c r="L921" s="1"/>
      <c r="M921" s="1"/>
      <c r="N921" s="1"/>
      <c r="O921" s="1"/>
      <c r="P921" s="1"/>
      <c r="Q921" s="1"/>
      <c r="R921" s="1"/>
    </row>
    <row r="922" spans="1:18" ht="15.75" customHeight="1">
      <c r="A922" s="1"/>
      <c r="L922" s="1"/>
      <c r="M922" s="1"/>
      <c r="N922" s="1"/>
      <c r="O922" s="1"/>
      <c r="P922" s="1"/>
      <c r="Q922" s="1"/>
      <c r="R922" s="1"/>
    </row>
    <row r="923" spans="1:18" ht="15.75" customHeight="1">
      <c r="A923" s="1"/>
      <c r="L923" s="1"/>
      <c r="M923" s="1"/>
      <c r="N923" s="1"/>
      <c r="O923" s="1"/>
      <c r="P923" s="1"/>
      <c r="Q923" s="1"/>
      <c r="R923" s="1"/>
    </row>
    <row r="924" spans="1:18" ht="15.75" customHeight="1">
      <c r="A924" s="1"/>
      <c r="L924" s="1"/>
      <c r="M924" s="1"/>
      <c r="N924" s="1"/>
      <c r="O924" s="1"/>
      <c r="P924" s="1"/>
      <c r="Q924" s="1"/>
      <c r="R924" s="1"/>
    </row>
    <row r="925" spans="1:18" ht="15.75" customHeight="1">
      <c r="A925" s="1"/>
      <c r="L925" s="1"/>
      <c r="M925" s="1"/>
      <c r="N925" s="1"/>
      <c r="O925" s="1"/>
      <c r="P925" s="1"/>
      <c r="Q925" s="1"/>
      <c r="R925" s="1"/>
    </row>
    <row r="926" spans="1:18" ht="15.75" customHeight="1">
      <c r="A926" s="1"/>
      <c r="L926" s="1"/>
      <c r="M926" s="1"/>
      <c r="N926" s="1"/>
      <c r="O926" s="1"/>
      <c r="P926" s="1"/>
      <c r="Q926" s="1"/>
      <c r="R926" s="1"/>
    </row>
    <row r="927" spans="1:18" ht="15.75" customHeight="1">
      <c r="A927" s="1"/>
      <c r="L927" s="1"/>
      <c r="M927" s="1"/>
      <c r="N927" s="1"/>
      <c r="O927" s="1"/>
      <c r="P927" s="1"/>
      <c r="Q927" s="1"/>
      <c r="R927" s="1"/>
    </row>
    <row r="928" spans="1:18" ht="15.75" customHeight="1">
      <c r="A928" s="1"/>
      <c r="L928" s="1"/>
      <c r="M928" s="1"/>
      <c r="N928" s="1"/>
      <c r="O928" s="1"/>
      <c r="P928" s="1"/>
      <c r="Q928" s="1"/>
      <c r="R928" s="1"/>
    </row>
    <row r="929" spans="1:18" ht="15.75" customHeight="1">
      <c r="A929" s="1"/>
      <c r="L929" s="1"/>
      <c r="M929" s="1"/>
      <c r="N929" s="1"/>
      <c r="O929" s="1"/>
      <c r="P929" s="1"/>
      <c r="Q929" s="1"/>
      <c r="R929" s="1"/>
    </row>
    <row r="930" spans="1:18" ht="15.75" customHeight="1">
      <c r="A930" s="1"/>
      <c r="L930" s="1"/>
      <c r="M930" s="1"/>
      <c r="N930" s="1"/>
      <c r="O930" s="1"/>
      <c r="P930" s="1"/>
      <c r="Q930" s="1"/>
      <c r="R930" s="1"/>
    </row>
    <row r="931" spans="1:18" ht="15.75" customHeight="1">
      <c r="A931" s="1"/>
      <c r="L931" s="1"/>
      <c r="M931" s="1"/>
      <c r="N931" s="1"/>
      <c r="O931" s="1"/>
      <c r="P931" s="1"/>
      <c r="Q931" s="1"/>
      <c r="R931" s="1"/>
    </row>
    <row r="932" spans="1:18" ht="15.75" customHeight="1">
      <c r="A932" s="1"/>
      <c r="L932" s="1"/>
      <c r="M932" s="1"/>
      <c r="N932" s="1"/>
      <c r="O932" s="1"/>
      <c r="P932" s="1"/>
      <c r="Q932" s="1"/>
      <c r="R932" s="1"/>
    </row>
    <row r="933" spans="1:18" ht="15.75" customHeight="1">
      <c r="A933" s="1"/>
      <c r="L933" s="1"/>
      <c r="M933" s="1"/>
      <c r="N933" s="1"/>
      <c r="O933" s="1"/>
      <c r="P933" s="1"/>
      <c r="Q933" s="1"/>
      <c r="R933" s="1"/>
    </row>
    <row r="934" spans="1:18" ht="15.75" customHeight="1">
      <c r="A934" s="1"/>
      <c r="L934" s="1"/>
      <c r="M934" s="1"/>
      <c r="N934" s="1"/>
      <c r="O934" s="1"/>
      <c r="P934" s="1"/>
      <c r="Q934" s="1"/>
      <c r="R934" s="1"/>
    </row>
    <row r="935" spans="1:18" ht="15.75" customHeight="1">
      <c r="A935" s="1"/>
      <c r="L935" s="1"/>
      <c r="M935" s="1"/>
      <c r="N935" s="1"/>
      <c r="O935" s="1"/>
      <c r="P935" s="1"/>
      <c r="Q935" s="1"/>
      <c r="R935" s="1"/>
    </row>
    <row r="936" spans="1:18" ht="15.75" customHeight="1">
      <c r="A936" s="1"/>
      <c r="L936" s="1"/>
      <c r="M936" s="1"/>
      <c r="N936" s="1"/>
      <c r="O936" s="1"/>
      <c r="P936" s="1"/>
      <c r="Q936" s="1"/>
      <c r="R936" s="1"/>
    </row>
    <row r="937" spans="1:18" ht="15.75" customHeight="1">
      <c r="A937" s="1"/>
      <c r="L937" s="1"/>
      <c r="M937" s="1"/>
      <c r="N937" s="1"/>
      <c r="O937" s="1"/>
      <c r="P937" s="1"/>
      <c r="Q937" s="1"/>
      <c r="R937" s="1"/>
    </row>
    <row r="938" spans="1:18" ht="15.75" customHeight="1">
      <c r="A938" s="1"/>
      <c r="L938" s="1"/>
      <c r="M938" s="1"/>
      <c r="N938" s="1"/>
      <c r="O938" s="1"/>
      <c r="P938" s="1"/>
      <c r="Q938" s="1"/>
      <c r="R938" s="1"/>
    </row>
    <row r="939" spans="1:18" ht="15.75" customHeight="1">
      <c r="A939" s="1"/>
      <c r="L939" s="1"/>
      <c r="M939" s="1"/>
      <c r="N939" s="1"/>
      <c r="O939" s="1"/>
      <c r="P939" s="1"/>
      <c r="Q939" s="1"/>
      <c r="R939" s="1"/>
    </row>
    <row r="940" spans="1:18" ht="15.75" customHeight="1">
      <c r="A940" s="1"/>
      <c r="L940" s="1"/>
      <c r="M940" s="1"/>
      <c r="N940" s="1"/>
      <c r="O940" s="1"/>
      <c r="P940" s="1"/>
      <c r="Q940" s="1"/>
      <c r="R940" s="1"/>
    </row>
    <row r="941" spans="1:18" ht="15.75" customHeight="1">
      <c r="A941" s="1"/>
      <c r="L941" s="1"/>
      <c r="M941" s="1"/>
      <c r="N941" s="1"/>
      <c r="O941" s="1"/>
      <c r="P941" s="1"/>
      <c r="Q941" s="1"/>
      <c r="R941" s="1"/>
    </row>
    <row r="942" spans="1:18" ht="15.75" customHeight="1">
      <c r="A942" s="1"/>
      <c r="L942" s="1"/>
      <c r="M942" s="1"/>
      <c r="N942" s="1"/>
      <c r="O942" s="1"/>
      <c r="P942" s="1"/>
      <c r="Q942" s="1"/>
      <c r="R942" s="1"/>
    </row>
    <row r="943" spans="1:18" ht="15.75" customHeight="1">
      <c r="A943" s="1"/>
      <c r="L943" s="1"/>
      <c r="M943" s="1"/>
      <c r="N943" s="1"/>
      <c r="O943" s="1"/>
      <c r="P943" s="1"/>
      <c r="Q943" s="1"/>
      <c r="R943" s="1"/>
    </row>
    <row r="944" spans="1:18" ht="15.75" customHeight="1">
      <c r="A944" s="1"/>
      <c r="L944" s="1"/>
      <c r="M944" s="1"/>
      <c r="N944" s="1"/>
      <c r="O944" s="1"/>
      <c r="P944" s="1"/>
      <c r="Q944" s="1"/>
      <c r="R944" s="1"/>
    </row>
    <row r="945" spans="1:18" ht="15.75" customHeight="1">
      <c r="A945" s="1"/>
      <c r="L945" s="1"/>
      <c r="M945" s="1"/>
      <c r="N945" s="1"/>
      <c r="O945" s="1"/>
      <c r="P945" s="1"/>
      <c r="Q945" s="1"/>
      <c r="R945" s="1"/>
    </row>
    <row r="946" spans="1:18" ht="15.75" customHeight="1">
      <c r="A946" s="1"/>
      <c r="L946" s="1"/>
      <c r="M946" s="1"/>
      <c r="N946" s="1"/>
      <c r="O946" s="1"/>
      <c r="P946" s="1"/>
      <c r="Q946" s="1"/>
      <c r="R946" s="1"/>
    </row>
    <row r="947" spans="1:18" ht="15.75" customHeight="1">
      <c r="A947" s="1"/>
      <c r="L947" s="1"/>
      <c r="M947" s="1"/>
      <c r="N947" s="1"/>
      <c r="O947" s="1"/>
      <c r="P947" s="1"/>
      <c r="Q947" s="1"/>
      <c r="R947" s="1"/>
    </row>
    <row r="948" spans="1:18" ht="15.75" customHeight="1">
      <c r="A948" s="1"/>
      <c r="L948" s="1"/>
      <c r="M948" s="1"/>
      <c r="N948" s="1"/>
      <c r="O948" s="1"/>
      <c r="P948" s="1"/>
      <c r="Q948" s="1"/>
      <c r="R948" s="1"/>
    </row>
    <row r="949" spans="1:18" ht="15.75" customHeight="1">
      <c r="A949" s="1"/>
      <c r="L949" s="1"/>
      <c r="M949" s="1"/>
      <c r="N949" s="1"/>
      <c r="O949" s="1"/>
      <c r="P949" s="1"/>
      <c r="Q949" s="1"/>
      <c r="R949" s="1"/>
    </row>
    <row r="950" spans="1:18" ht="15.75" customHeight="1">
      <c r="A950" s="1"/>
      <c r="L950" s="1"/>
      <c r="M950" s="1"/>
      <c r="N950" s="1"/>
      <c r="O950" s="1"/>
      <c r="P950" s="1"/>
      <c r="Q950" s="1"/>
      <c r="R950" s="1"/>
    </row>
    <row r="951" spans="1:18" ht="15.75" customHeight="1">
      <c r="A951" s="1"/>
      <c r="L951" s="1"/>
      <c r="M951" s="1"/>
      <c r="N951" s="1"/>
      <c r="O951" s="1"/>
      <c r="P951" s="1"/>
      <c r="Q951" s="1"/>
      <c r="R951" s="1"/>
    </row>
    <row r="952" spans="1:18" ht="15.75" customHeight="1">
      <c r="A952" s="1"/>
      <c r="L952" s="1"/>
      <c r="M952" s="1"/>
      <c r="N952" s="1"/>
      <c r="O952" s="1"/>
      <c r="P952" s="1"/>
      <c r="Q952" s="1"/>
      <c r="R952" s="1"/>
    </row>
    <row r="953" spans="1:18" ht="15.75" customHeight="1">
      <c r="A953" s="1"/>
      <c r="L953" s="1"/>
      <c r="M953" s="1"/>
      <c r="N953" s="1"/>
      <c r="O953" s="1"/>
      <c r="P953" s="1"/>
      <c r="Q953" s="1"/>
      <c r="R953" s="1"/>
    </row>
    <row r="954" spans="1:18" ht="15.75" customHeight="1">
      <c r="A954" s="1"/>
      <c r="L954" s="1"/>
      <c r="M954" s="1"/>
      <c r="N954" s="1"/>
      <c r="O954" s="1"/>
      <c r="P954" s="1"/>
      <c r="Q954" s="1"/>
      <c r="R954" s="1"/>
    </row>
    <row r="955" spans="1:18" ht="15.75" customHeight="1">
      <c r="A955" s="1"/>
      <c r="L955" s="1"/>
      <c r="M955" s="1"/>
      <c r="N955" s="1"/>
      <c r="O955" s="1"/>
      <c r="P955" s="1"/>
      <c r="Q955" s="1"/>
      <c r="R955" s="1"/>
    </row>
    <row r="956" spans="1:18" ht="15.75" customHeight="1">
      <c r="A956" s="1"/>
      <c r="L956" s="1"/>
      <c r="M956" s="1"/>
      <c r="N956" s="1"/>
      <c r="O956" s="1"/>
      <c r="P956" s="1"/>
      <c r="Q956" s="1"/>
      <c r="R956" s="1"/>
    </row>
    <row r="957" spans="1:18" ht="15.75" customHeight="1">
      <c r="A957" s="1"/>
      <c r="L957" s="1"/>
      <c r="M957" s="1"/>
      <c r="N957" s="1"/>
      <c r="O957" s="1"/>
      <c r="P957" s="1"/>
      <c r="Q957" s="1"/>
      <c r="R957" s="1"/>
    </row>
    <row r="958" spans="1:18" ht="15.75" customHeight="1">
      <c r="A958" s="1"/>
      <c r="L958" s="1"/>
      <c r="M958" s="1"/>
      <c r="N958" s="1"/>
      <c r="O958" s="1"/>
      <c r="P958" s="1"/>
      <c r="Q958" s="1"/>
      <c r="R958" s="1"/>
    </row>
    <row r="959" spans="1:18" ht="15.75" customHeight="1">
      <c r="A959" s="1"/>
      <c r="L959" s="1"/>
      <c r="M959" s="1"/>
      <c r="N959" s="1"/>
      <c r="O959" s="1"/>
      <c r="P959" s="1"/>
      <c r="Q959" s="1"/>
      <c r="R959" s="1"/>
    </row>
    <row r="960" spans="1:18" ht="15.75" customHeight="1">
      <c r="A960" s="1"/>
      <c r="L960" s="1"/>
      <c r="M960" s="1"/>
      <c r="N960" s="1"/>
      <c r="O960" s="1"/>
      <c r="P960" s="1"/>
      <c r="Q960" s="1"/>
      <c r="R960" s="1"/>
    </row>
    <row r="961" spans="1:18" ht="15.75" customHeight="1">
      <c r="A961" s="1"/>
      <c r="L961" s="1"/>
      <c r="M961" s="1"/>
      <c r="N961" s="1"/>
      <c r="O961" s="1"/>
      <c r="P961" s="1"/>
      <c r="Q961" s="1"/>
      <c r="R961" s="1"/>
    </row>
    <row r="962" spans="1:18" ht="15.75" customHeight="1">
      <c r="A962" s="1"/>
      <c r="L962" s="1"/>
      <c r="M962" s="1"/>
      <c r="N962" s="1"/>
      <c r="O962" s="1"/>
      <c r="P962" s="1"/>
      <c r="Q962" s="1"/>
      <c r="R962" s="1"/>
    </row>
    <row r="963" spans="1:18" ht="15.75" customHeight="1">
      <c r="A963" s="1"/>
      <c r="L963" s="1"/>
      <c r="M963" s="1"/>
      <c r="N963" s="1"/>
      <c r="O963" s="1"/>
      <c r="P963" s="1"/>
      <c r="Q963" s="1"/>
      <c r="R963" s="1"/>
    </row>
    <row r="964" spans="1:18" ht="15.75" customHeight="1">
      <c r="A964" s="1"/>
      <c r="L964" s="1"/>
      <c r="M964" s="1"/>
      <c r="N964" s="1"/>
      <c r="O964" s="1"/>
      <c r="P964" s="1"/>
      <c r="Q964" s="1"/>
      <c r="R964" s="1"/>
    </row>
    <row r="965" spans="1:18" ht="15.75" customHeight="1">
      <c r="A965" s="1"/>
      <c r="L965" s="1"/>
      <c r="M965" s="1"/>
      <c r="N965" s="1"/>
      <c r="O965" s="1"/>
      <c r="P965" s="1"/>
      <c r="Q965" s="1"/>
      <c r="R965" s="1"/>
    </row>
    <row r="966" spans="1:18" ht="15.75" customHeight="1">
      <c r="A966" s="1"/>
      <c r="L966" s="1"/>
      <c r="M966" s="1"/>
      <c r="N966" s="1"/>
      <c r="O966" s="1"/>
      <c r="P966" s="1"/>
      <c r="Q966" s="1"/>
      <c r="R966" s="1"/>
    </row>
    <row r="967" spans="1:18" ht="15.75" customHeight="1">
      <c r="A967" s="1"/>
      <c r="L967" s="1"/>
      <c r="M967" s="1"/>
      <c r="N967" s="1"/>
      <c r="O967" s="1"/>
      <c r="P967" s="1"/>
      <c r="Q967" s="1"/>
      <c r="R967" s="1"/>
    </row>
    <row r="968" spans="1:18" ht="15.75" customHeight="1">
      <c r="A968" s="1"/>
      <c r="L968" s="1"/>
      <c r="M968" s="1"/>
      <c r="N968" s="1"/>
      <c r="O968" s="1"/>
      <c r="P968" s="1"/>
      <c r="Q968" s="1"/>
      <c r="R968" s="1"/>
    </row>
    <row r="969" spans="1:18" ht="15.75" customHeight="1">
      <c r="A969" s="1"/>
      <c r="L969" s="1"/>
      <c r="M969" s="1"/>
      <c r="N969" s="1"/>
      <c r="O969" s="1"/>
      <c r="P969" s="1"/>
      <c r="Q969" s="1"/>
      <c r="R969" s="1"/>
    </row>
    <row r="970" spans="1:18" ht="15.75" customHeight="1">
      <c r="A970" s="1"/>
      <c r="L970" s="1"/>
      <c r="M970" s="1"/>
      <c r="N970" s="1"/>
      <c r="O970" s="1"/>
      <c r="P970" s="1"/>
      <c r="Q970" s="1"/>
      <c r="R970" s="1"/>
    </row>
    <row r="971" spans="1:18" ht="15.75" customHeight="1">
      <c r="A971" s="1"/>
      <c r="L971" s="1"/>
      <c r="M971" s="1"/>
      <c r="N971" s="1"/>
      <c r="O971" s="1"/>
      <c r="P971" s="1"/>
      <c r="Q971" s="1"/>
      <c r="R971" s="1"/>
    </row>
    <row r="972" spans="1:18" ht="15.75" customHeight="1">
      <c r="A972" s="1"/>
      <c r="L972" s="1"/>
      <c r="M972" s="1"/>
      <c r="N972" s="1"/>
      <c r="O972" s="1"/>
      <c r="P972" s="1"/>
      <c r="Q972" s="1"/>
      <c r="R972" s="1"/>
    </row>
    <row r="973" spans="1:18" ht="15.75" customHeight="1">
      <c r="A973" s="1"/>
      <c r="L973" s="1"/>
      <c r="M973" s="1"/>
      <c r="N973" s="1"/>
      <c r="O973" s="1"/>
      <c r="P973" s="1"/>
      <c r="Q973" s="1"/>
      <c r="R973" s="1"/>
    </row>
    <row r="974" spans="1:18" ht="15.75" customHeight="1">
      <c r="A974" s="1"/>
      <c r="L974" s="1"/>
      <c r="M974" s="1"/>
      <c r="N974" s="1"/>
      <c r="O974" s="1"/>
      <c r="P974" s="1"/>
      <c r="Q974" s="1"/>
      <c r="R974" s="1"/>
    </row>
    <row r="975" spans="1:18" ht="15.75" customHeight="1">
      <c r="A975" s="1"/>
      <c r="L975" s="1"/>
      <c r="M975" s="1"/>
      <c r="N975" s="1"/>
      <c r="O975" s="1"/>
      <c r="P975" s="1"/>
      <c r="Q975" s="1"/>
      <c r="R975" s="1"/>
    </row>
    <row r="976" spans="1:18" ht="15.75" customHeight="1">
      <c r="A976" s="1"/>
      <c r="L976" s="1"/>
      <c r="M976" s="1"/>
      <c r="N976" s="1"/>
      <c r="O976" s="1"/>
      <c r="P976" s="1"/>
      <c r="Q976" s="1"/>
      <c r="R976" s="1"/>
    </row>
    <row r="977" spans="1:18" ht="15.75" customHeight="1">
      <c r="A977" s="1"/>
      <c r="L977" s="1"/>
      <c r="M977" s="1"/>
      <c r="N977" s="1"/>
      <c r="O977" s="1"/>
      <c r="P977" s="1"/>
      <c r="Q977" s="1"/>
      <c r="R977" s="1"/>
    </row>
    <row r="978" spans="1:18" ht="15.75" customHeight="1">
      <c r="A978" s="1"/>
      <c r="L978" s="1"/>
      <c r="M978" s="1"/>
      <c r="N978" s="1"/>
      <c r="O978" s="1"/>
      <c r="P978" s="1"/>
      <c r="Q978" s="1"/>
      <c r="R978" s="1"/>
    </row>
    <row r="979" spans="1:18" ht="15.75" customHeight="1">
      <c r="A979" s="1"/>
      <c r="L979" s="1"/>
      <c r="M979" s="1"/>
      <c r="N979" s="1"/>
      <c r="O979" s="1"/>
      <c r="P979" s="1"/>
      <c r="Q979" s="1"/>
      <c r="R979" s="1"/>
    </row>
    <row r="980" spans="1:18" ht="15.75" customHeight="1">
      <c r="A980" s="1"/>
      <c r="L980" s="1"/>
      <c r="M980" s="1"/>
      <c r="N980" s="1"/>
      <c r="O980" s="1"/>
      <c r="P980" s="1"/>
      <c r="Q980" s="1"/>
      <c r="R980" s="1"/>
    </row>
    <row r="981" spans="1:18" ht="15.75" customHeight="1">
      <c r="A981" s="1"/>
      <c r="L981" s="1"/>
      <c r="M981" s="1"/>
      <c r="N981" s="1"/>
      <c r="O981" s="1"/>
      <c r="P981" s="1"/>
      <c r="Q981" s="1"/>
      <c r="R981" s="1"/>
    </row>
    <row r="982" spans="1:18" ht="15.75" customHeight="1">
      <c r="A982" s="1"/>
      <c r="L982" s="1"/>
      <c r="M982" s="1"/>
      <c r="N982" s="1"/>
      <c r="O982" s="1"/>
      <c r="P982" s="1"/>
      <c r="Q982" s="1"/>
      <c r="R982" s="1"/>
    </row>
    <row r="983" spans="1:18" ht="15.75" customHeight="1">
      <c r="A983" s="1"/>
      <c r="L983" s="1"/>
      <c r="M983" s="1"/>
      <c r="N983" s="1"/>
      <c r="O983" s="1"/>
      <c r="P983" s="1"/>
      <c r="Q983" s="1"/>
      <c r="R983" s="1"/>
    </row>
    <row r="984" spans="1:18" ht="15.75" customHeight="1">
      <c r="A984" s="1"/>
      <c r="L984" s="1"/>
      <c r="M984" s="1"/>
      <c r="N984" s="1"/>
      <c r="O984" s="1"/>
      <c r="P984" s="1"/>
      <c r="Q984" s="1"/>
      <c r="R984" s="1"/>
    </row>
    <row r="985" spans="1:18" ht="15.75" customHeight="1">
      <c r="A985" s="1"/>
      <c r="L985" s="1"/>
      <c r="M985" s="1"/>
      <c r="N985" s="1"/>
      <c r="O985" s="1"/>
      <c r="P985" s="1"/>
      <c r="Q985" s="1"/>
      <c r="R985" s="1"/>
    </row>
    <row r="986" spans="1:18" ht="15.75" customHeight="1">
      <c r="A986" s="1"/>
      <c r="L986" s="1"/>
      <c r="M986" s="1"/>
      <c r="N986" s="1"/>
      <c r="O986" s="1"/>
      <c r="P986" s="1"/>
      <c r="Q986" s="1"/>
      <c r="R986" s="1"/>
    </row>
    <row r="987" spans="1:18" ht="15.75" customHeight="1">
      <c r="A987" s="1"/>
      <c r="L987" s="1"/>
      <c r="M987" s="1"/>
      <c r="N987" s="1"/>
      <c r="O987" s="1"/>
      <c r="P987" s="1"/>
      <c r="Q987" s="1"/>
      <c r="R987" s="1"/>
    </row>
    <row r="988" spans="1:18" ht="15.75" customHeight="1">
      <c r="A988" s="1"/>
      <c r="L988" s="1"/>
      <c r="M988" s="1"/>
      <c r="N988" s="1"/>
      <c r="O988" s="1"/>
      <c r="P988" s="1"/>
      <c r="Q988" s="1"/>
      <c r="R988" s="1"/>
    </row>
    <row r="989" spans="1:18" ht="15.75" customHeight="1">
      <c r="A989" s="1"/>
      <c r="L989" s="1"/>
      <c r="M989" s="1"/>
      <c r="N989" s="1"/>
      <c r="O989" s="1"/>
      <c r="P989" s="1"/>
      <c r="Q989" s="1"/>
      <c r="R989" s="1"/>
    </row>
    <row r="990" spans="1:18" ht="15.75" customHeight="1">
      <c r="A990" s="1"/>
      <c r="L990" s="1"/>
      <c r="M990" s="1"/>
      <c r="N990" s="1"/>
      <c r="O990" s="1"/>
      <c r="P990" s="1"/>
      <c r="Q990" s="1"/>
      <c r="R990" s="1"/>
    </row>
    <row r="991" spans="1:18" ht="15.75" customHeight="1">
      <c r="A991" s="1"/>
      <c r="L991" s="1"/>
      <c r="M991" s="1"/>
      <c r="N991" s="1"/>
      <c r="O991" s="1"/>
      <c r="P991" s="1"/>
      <c r="Q991" s="1"/>
      <c r="R991" s="1"/>
    </row>
    <row r="992" spans="1:18" ht="15.75" customHeight="1">
      <c r="A992" s="1"/>
      <c r="L992" s="1"/>
      <c r="M992" s="1"/>
      <c r="N992" s="1"/>
      <c r="O992" s="1"/>
      <c r="P992" s="1"/>
      <c r="Q992" s="1"/>
      <c r="R992" s="1"/>
    </row>
    <row r="993" spans="1:18" ht="15.75" customHeight="1">
      <c r="A993" s="1"/>
      <c r="L993" s="1"/>
      <c r="M993" s="1"/>
      <c r="N993" s="1"/>
      <c r="O993" s="1"/>
      <c r="P993" s="1"/>
      <c r="Q993" s="1"/>
      <c r="R993" s="1"/>
    </row>
    <row r="994" spans="1:18" ht="15.75" customHeight="1">
      <c r="A994" s="1"/>
      <c r="L994" s="1"/>
      <c r="M994" s="1"/>
      <c r="N994" s="1"/>
      <c r="O994" s="1"/>
      <c r="P994" s="1"/>
      <c r="Q994" s="1"/>
      <c r="R994" s="1"/>
    </row>
    <row r="995" spans="1:18" ht="15.75" customHeight="1">
      <c r="A995" s="1"/>
      <c r="L995" s="1"/>
      <c r="M995" s="1"/>
      <c r="N995" s="1"/>
      <c r="O995" s="1"/>
      <c r="P995" s="1"/>
      <c r="Q995" s="1"/>
      <c r="R995" s="1"/>
    </row>
    <row r="996" spans="1:18" ht="15.75" customHeight="1">
      <c r="A996" s="1"/>
      <c r="L996" s="1"/>
      <c r="M996" s="1"/>
      <c r="N996" s="1"/>
      <c r="O996" s="1"/>
      <c r="P996" s="1"/>
      <c r="Q996" s="1"/>
      <c r="R996" s="1"/>
    </row>
    <row r="997" spans="1:18" ht="15.75" customHeight="1">
      <c r="A997" s="1"/>
      <c r="L997" s="1"/>
      <c r="M997" s="1"/>
      <c r="N997" s="1"/>
      <c r="O997" s="1"/>
      <c r="P997" s="1"/>
      <c r="Q997" s="1"/>
      <c r="R997" s="1"/>
    </row>
    <row r="998" spans="1:18" ht="15.75" customHeight="1">
      <c r="A998" s="1"/>
      <c r="L998" s="1"/>
      <c r="M998" s="1"/>
      <c r="N998" s="1"/>
      <c r="O998" s="1"/>
      <c r="P998" s="1"/>
      <c r="Q998" s="1"/>
      <c r="R998" s="1"/>
    </row>
    <row r="999" spans="1:18" ht="15.75" customHeight="1">
      <c r="A999" s="1"/>
      <c r="L999" s="1"/>
      <c r="M999" s="1"/>
      <c r="N999" s="1"/>
      <c r="O999" s="1"/>
      <c r="P999" s="1"/>
      <c r="Q999" s="1"/>
      <c r="R999" s="1"/>
    </row>
    <row r="1000" spans="1:18" ht="15.75" customHeight="1">
      <c r="A1000" s="1"/>
      <c r="L1000" s="1"/>
      <c r="M1000" s="1"/>
      <c r="N1000" s="1"/>
      <c r="O1000" s="1"/>
      <c r="P1000" s="1"/>
      <c r="Q1000" s="1"/>
      <c r="R1000" s="1"/>
    </row>
  </sheetData>
  <mergeCells count="33">
    <mergeCell ref="B20:D20"/>
    <mergeCell ref="B1:E1"/>
    <mergeCell ref="L8:L9"/>
    <mergeCell ref="L10:L11"/>
    <mergeCell ref="C2:D2"/>
    <mergeCell ref="B4:E4"/>
    <mergeCell ref="H6:H7"/>
    <mergeCell ref="H8:H9"/>
    <mergeCell ref="H10:H11"/>
    <mergeCell ref="L6:L7"/>
    <mergeCell ref="H12:H13"/>
    <mergeCell ref="H14:H15"/>
    <mergeCell ref="H16:H17"/>
    <mergeCell ref="H18:H19"/>
    <mergeCell ref="H20:H21"/>
    <mergeCell ref="B24:D24"/>
    <mergeCell ref="L24:L25"/>
    <mergeCell ref="L26:L27"/>
    <mergeCell ref="L28:L29"/>
    <mergeCell ref="L22:L23"/>
    <mergeCell ref="H22:H23"/>
    <mergeCell ref="H24:H25"/>
    <mergeCell ref="H26:H27"/>
    <mergeCell ref="H28:H29"/>
    <mergeCell ref="L30:L31"/>
    <mergeCell ref="L12:L13"/>
    <mergeCell ref="L14:L15"/>
    <mergeCell ref="L16:L17"/>
    <mergeCell ref="L18:L19"/>
    <mergeCell ref="L20:L21"/>
    <mergeCell ref="H30:H31"/>
    <mergeCell ref="J30:J31"/>
    <mergeCell ref="K30:K31"/>
  </mergeCells>
  <conditionalFormatting sqref="C26:D37">
    <cfRule type="colorScale" priority="3">
      <colorScale>
        <cfvo type="min"/>
        <cfvo type="max"/>
        <color rgb="FFFCFCFF"/>
        <color rgb="FFF8696B"/>
      </colorScale>
    </cfRule>
  </conditionalFormatting>
  <conditionalFormatting sqref="C26:D37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2578125" defaultRowHeight="15" customHeight="1"/>
  <cols>
    <col min="1" max="1" width="9" customWidth="1"/>
    <col min="2" max="3" width="8.85546875" customWidth="1"/>
    <col min="4" max="4" width="9.5703125" customWidth="1"/>
    <col min="5" max="12" width="8.85546875" customWidth="1"/>
    <col min="13" max="13" width="14.140625" customWidth="1"/>
    <col min="14" max="14" width="10.28515625" customWidth="1"/>
    <col min="15" max="15" width="12" customWidth="1"/>
    <col min="16" max="16" width="12.28515625" customWidth="1"/>
    <col min="17" max="17" width="12.5703125" customWidth="1"/>
    <col min="18" max="18" width="13.140625" customWidth="1"/>
    <col min="19" max="19" width="12.5703125" customWidth="1"/>
    <col min="20" max="20" width="9" customWidth="1"/>
    <col min="21" max="26" width="8.85546875" customWidth="1"/>
  </cols>
  <sheetData>
    <row r="1" spans="1:26" ht="26.25">
      <c r="A1" s="1"/>
      <c r="B1" s="76" t="s">
        <v>40</v>
      </c>
      <c r="C1" s="77"/>
      <c r="D1" s="77"/>
      <c r="E1" s="77"/>
      <c r="F1" s="77"/>
      <c r="G1" s="7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79" t="s">
        <v>2</v>
      </c>
      <c r="D2" s="77"/>
      <c r="E2" s="77"/>
      <c r="F2" s="7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13" t="s">
        <v>41</v>
      </c>
      <c r="C4" s="77"/>
      <c r="D4" s="77"/>
      <c r="E4" s="77"/>
      <c r="F4" s="77"/>
      <c r="G4" s="77"/>
      <c r="H4" s="77"/>
      <c r="I4" s="7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27"/>
      <c r="C5" s="28" t="s">
        <v>42</v>
      </c>
      <c r="D5" s="28" t="s">
        <v>71</v>
      </c>
      <c r="E5" s="29"/>
      <c r="F5" s="29"/>
      <c r="G5" s="29"/>
      <c r="H5" s="29"/>
      <c r="I5" s="30" t="s">
        <v>44</v>
      </c>
      <c r="J5" s="1"/>
      <c r="K5" s="1"/>
      <c r="L5" s="31"/>
      <c r="M5" s="32"/>
      <c r="N5" s="33" t="s">
        <v>45</v>
      </c>
      <c r="O5" s="33" t="s">
        <v>46</v>
      </c>
      <c r="P5" s="33" t="s">
        <v>47</v>
      </c>
      <c r="Q5" s="33" t="s">
        <v>48</v>
      </c>
      <c r="R5" s="33" t="s">
        <v>49</v>
      </c>
      <c r="S5" s="33" t="s">
        <v>50</v>
      </c>
      <c r="T5" s="34" t="s">
        <v>51</v>
      </c>
      <c r="U5" s="1"/>
      <c r="V5" s="1"/>
      <c r="W5" s="1"/>
      <c r="X5" s="1"/>
      <c r="Y5" s="1"/>
      <c r="Z5" s="1"/>
    </row>
    <row r="6" spans="1:26">
      <c r="A6" s="1"/>
      <c r="B6" s="35" t="s">
        <v>52</v>
      </c>
      <c r="C6" s="19">
        <v>6979322</v>
      </c>
      <c r="D6" s="16">
        <v>401</v>
      </c>
      <c r="E6" s="36"/>
      <c r="F6" s="36"/>
      <c r="G6" s="36"/>
      <c r="H6" s="37"/>
      <c r="I6" s="38">
        <f t="shared" ref="I6:I17" si="0">SUM(C6:H6)</f>
        <v>6979723</v>
      </c>
      <c r="J6" s="1"/>
      <c r="K6" s="1"/>
      <c r="L6" s="98" t="s">
        <v>52</v>
      </c>
      <c r="M6" s="39" t="s">
        <v>53</v>
      </c>
      <c r="N6" s="40">
        <f t="shared" ref="N6:S6" si="1">IF(ISBLANK(C6),"",C6)</f>
        <v>6979322</v>
      </c>
      <c r="O6" s="39">
        <f t="shared" si="1"/>
        <v>401</v>
      </c>
      <c r="P6" s="39" t="str">
        <f t="shared" si="1"/>
        <v/>
      </c>
      <c r="Q6" s="39" t="str">
        <f t="shared" si="1"/>
        <v/>
      </c>
      <c r="R6" s="39" t="str">
        <f t="shared" si="1"/>
        <v/>
      </c>
      <c r="S6" s="39" t="str">
        <f t="shared" si="1"/>
        <v/>
      </c>
      <c r="T6" s="103">
        <f>SUM(N6:S6)</f>
        <v>6979723</v>
      </c>
      <c r="U6" s="1"/>
      <c r="V6" s="1"/>
      <c r="W6" s="1"/>
      <c r="X6" s="1"/>
      <c r="Y6" s="1"/>
      <c r="Z6" s="1"/>
    </row>
    <row r="7" spans="1:26">
      <c r="A7" s="1"/>
      <c r="B7" s="35" t="s">
        <v>54</v>
      </c>
      <c r="C7" s="19">
        <v>6511697</v>
      </c>
      <c r="D7" s="16">
        <v>399</v>
      </c>
      <c r="E7" s="41"/>
      <c r="F7" s="41"/>
      <c r="G7" s="41"/>
      <c r="H7" s="42"/>
      <c r="I7" s="38">
        <f t="shared" si="0"/>
        <v>6512096</v>
      </c>
      <c r="J7" s="1"/>
      <c r="K7" s="1"/>
      <c r="L7" s="110"/>
      <c r="M7" s="39" t="s">
        <v>55</v>
      </c>
      <c r="N7" s="43">
        <f t="shared" ref="N7:S7" si="2">IF(ISBLANK(C6),"",$I6*C$18/$I$18)</f>
        <v>6979333.7787915654</v>
      </c>
      <c r="O7" s="43">
        <f t="shared" si="2"/>
        <v>389.2212084348966</v>
      </c>
      <c r="P7" s="43" t="str">
        <f t="shared" si="2"/>
        <v/>
      </c>
      <c r="Q7" s="43" t="str">
        <f t="shared" si="2"/>
        <v/>
      </c>
      <c r="R7" s="43" t="str">
        <f t="shared" si="2"/>
        <v/>
      </c>
      <c r="S7" s="43" t="str">
        <f t="shared" si="2"/>
        <v/>
      </c>
      <c r="T7" s="105"/>
      <c r="U7" s="1"/>
      <c r="V7" s="1"/>
      <c r="W7" s="1"/>
      <c r="X7" s="1"/>
      <c r="Y7" s="1"/>
      <c r="Z7" s="1"/>
    </row>
    <row r="8" spans="1:26">
      <c r="A8" s="1"/>
      <c r="B8" s="35" t="s">
        <v>56</v>
      </c>
      <c r="C8" s="19">
        <v>7147368</v>
      </c>
      <c r="D8" s="16">
        <v>426</v>
      </c>
      <c r="E8" s="41"/>
      <c r="F8" s="41"/>
      <c r="G8" s="41"/>
      <c r="H8" s="42"/>
      <c r="I8" s="38">
        <f t="shared" si="0"/>
        <v>7147794</v>
      </c>
      <c r="J8" s="1"/>
      <c r="K8" s="44"/>
      <c r="L8" s="98" t="s">
        <v>54</v>
      </c>
      <c r="M8" s="39" t="s">
        <v>53</v>
      </c>
      <c r="N8" s="40">
        <f t="shared" ref="N8:S8" si="3">IF(ISBLANK(C7),"",C7)</f>
        <v>6511697</v>
      </c>
      <c r="O8" s="39">
        <f t="shared" si="3"/>
        <v>399</v>
      </c>
      <c r="P8" s="39" t="str">
        <f t="shared" si="3"/>
        <v/>
      </c>
      <c r="Q8" s="39" t="str">
        <f t="shared" si="3"/>
        <v/>
      </c>
      <c r="R8" s="39" t="str">
        <f t="shared" si="3"/>
        <v/>
      </c>
      <c r="S8" s="39" t="str">
        <f t="shared" si="3"/>
        <v/>
      </c>
      <c r="T8" s="103">
        <f>SUM(N8:S8)</f>
        <v>6512096</v>
      </c>
      <c r="U8" s="1"/>
      <c r="V8" s="1"/>
      <c r="W8" s="1"/>
      <c r="X8" s="1"/>
      <c r="Y8" s="1"/>
      <c r="Z8" s="1"/>
    </row>
    <row r="9" spans="1:26">
      <c r="A9" s="1"/>
      <c r="B9" s="35" t="s">
        <v>57</v>
      </c>
      <c r="C9" s="19">
        <v>6850733</v>
      </c>
      <c r="D9" s="16">
        <v>360</v>
      </c>
      <c r="E9" s="41"/>
      <c r="F9" s="41"/>
      <c r="G9" s="41"/>
      <c r="H9" s="42"/>
      <c r="I9" s="38">
        <f t="shared" si="0"/>
        <v>6851093</v>
      </c>
      <c r="J9" s="1"/>
      <c r="K9" s="44"/>
      <c r="L9" s="110"/>
      <c r="M9" s="39" t="s">
        <v>55</v>
      </c>
      <c r="N9" s="43">
        <f t="shared" ref="N9:S9" si="4">IF(ISBLANK(C7),"",$I7*C$18/$I$18)</f>
        <v>6511732.8558072345</v>
      </c>
      <c r="O9" s="43">
        <f t="shared" si="4"/>
        <v>363.14419276582413</v>
      </c>
      <c r="P9" s="43" t="str">
        <f t="shared" si="4"/>
        <v/>
      </c>
      <c r="Q9" s="43" t="str">
        <f t="shared" si="4"/>
        <v/>
      </c>
      <c r="R9" s="43" t="str">
        <f t="shared" si="4"/>
        <v/>
      </c>
      <c r="S9" s="43" t="str">
        <f t="shared" si="4"/>
        <v/>
      </c>
      <c r="T9" s="105"/>
      <c r="U9" s="1"/>
      <c r="V9" s="1"/>
      <c r="W9" s="1"/>
      <c r="X9" s="1"/>
      <c r="Y9" s="1"/>
      <c r="Z9" s="1"/>
    </row>
    <row r="10" spans="1:26">
      <c r="A10" s="1"/>
      <c r="B10" s="35" t="s">
        <v>58</v>
      </c>
      <c r="C10" s="19">
        <v>7175367</v>
      </c>
      <c r="D10" s="16">
        <v>389</v>
      </c>
      <c r="E10" s="41"/>
      <c r="F10" s="41"/>
      <c r="G10" s="41"/>
      <c r="H10" s="42"/>
      <c r="I10" s="38">
        <f t="shared" si="0"/>
        <v>7175756</v>
      </c>
      <c r="J10" s="1"/>
      <c r="K10" s="44"/>
      <c r="L10" s="98" t="s">
        <v>56</v>
      </c>
      <c r="M10" s="39" t="s">
        <v>53</v>
      </c>
      <c r="N10" s="40">
        <f t="shared" ref="N10:S10" si="5">IF(ISBLANK(C8),"",C8)</f>
        <v>7147368</v>
      </c>
      <c r="O10" s="39">
        <f t="shared" si="5"/>
        <v>426</v>
      </c>
      <c r="P10" s="39" t="str">
        <f t="shared" si="5"/>
        <v/>
      </c>
      <c r="Q10" s="39" t="str">
        <f t="shared" si="5"/>
        <v/>
      </c>
      <c r="R10" s="39" t="str">
        <f t="shared" si="5"/>
        <v/>
      </c>
      <c r="S10" s="39" t="str">
        <f t="shared" si="5"/>
        <v/>
      </c>
      <c r="T10" s="103">
        <f>SUM(N10:S10)</f>
        <v>7147794</v>
      </c>
      <c r="U10" s="1"/>
      <c r="V10" s="1"/>
      <c r="W10" s="1"/>
      <c r="X10" s="1"/>
      <c r="Y10" s="1"/>
      <c r="Z10" s="1"/>
    </row>
    <row r="11" spans="1:26">
      <c r="A11" s="1"/>
      <c r="B11" s="35" t="s">
        <v>59</v>
      </c>
      <c r="C11" s="19">
        <v>7122586</v>
      </c>
      <c r="D11" s="16">
        <v>392</v>
      </c>
      <c r="E11" s="41"/>
      <c r="F11" s="41"/>
      <c r="G11" s="41"/>
      <c r="H11" s="42"/>
      <c r="I11" s="38">
        <f t="shared" si="0"/>
        <v>7122978</v>
      </c>
      <c r="J11" s="1"/>
      <c r="K11" s="44"/>
      <c r="L11" s="110"/>
      <c r="M11" s="39" t="s">
        <v>55</v>
      </c>
      <c r="N11" s="43">
        <f t="shared" ref="N11:S11" si="6">IF(ISBLANK(C8),"",$I8*C$18/$I$18)</f>
        <v>7147395.4063855652</v>
      </c>
      <c r="O11" s="43">
        <f t="shared" si="6"/>
        <v>398.59361443479969</v>
      </c>
      <c r="P11" s="43" t="str">
        <f t="shared" si="6"/>
        <v/>
      </c>
      <c r="Q11" s="43" t="str">
        <f t="shared" si="6"/>
        <v/>
      </c>
      <c r="R11" s="43" t="str">
        <f t="shared" si="6"/>
        <v/>
      </c>
      <c r="S11" s="43" t="str">
        <f t="shared" si="6"/>
        <v/>
      </c>
      <c r="T11" s="105"/>
      <c r="U11" s="1"/>
      <c r="V11" s="1"/>
      <c r="W11" s="1"/>
      <c r="X11" s="1"/>
      <c r="Y11" s="1"/>
      <c r="Z11" s="1"/>
    </row>
    <row r="12" spans="1:26">
      <c r="A12" s="1"/>
      <c r="B12" s="35" t="s">
        <v>60</v>
      </c>
      <c r="C12" s="19">
        <v>7527284</v>
      </c>
      <c r="D12" s="16">
        <v>442</v>
      </c>
      <c r="E12" s="41"/>
      <c r="F12" s="41"/>
      <c r="G12" s="41"/>
      <c r="H12" s="42"/>
      <c r="I12" s="38">
        <f t="shared" si="0"/>
        <v>7527726</v>
      </c>
      <c r="J12" s="1"/>
      <c r="K12" s="44"/>
      <c r="L12" s="98" t="s">
        <v>57</v>
      </c>
      <c r="M12" s="39" t="s">
        <v>53</v>
      </c>
      <c r="N12" s="40">
        <f t="shared" ref="N12:S12" si="7">IF(ISBLANK(C9),"",C9)</f>
        <v>6850733</v>
      </c>
      <c r="O12" s="39">
        <f t="shared" si="7"/>
        <v>360</v>
      </c>
      <c r="P12" s="39" t="str">
        <f t="shared" si="7"/>
        <v/>
      </c>
      <c r="Q12" s="39" t="str">
        <f t="shared" si="7"/>
        <v/>
      </c>
      <c r="R12" s="39" t="str">
        <f t="shared" si="7"/>
        <v/>
      </c>
      <c r="S12" s="39" t="str">
        <f t="shared" si="7"/>
        <v/>
      </c>
      <c r="T12" s="103">
        <f>SUM(N12:S12)</f>
        <v>6851093</v>
      </c>
      <c r="U12" s="1"/>
      <c r="V12" s="1"/>
      <c r="W12" s="1"/>
      <c r="X12" s="1"/>
      <c r="Y12" s="1"/>
      <c r="Z12" s="1"/>
    </row>
    <row r="13" spans="1:26">
      <c r="A13" s="1"/>
      <c r="B13" s="35" t="s">
        <v>61</v>
      </c>
      <c r="C13" s="19">
        <v>7624626</v>
      </c>
      <c r="D13" s="16">
        <v>396</v>
      </c>
      <c r="E13" s="41"/>
      <c r="F13" s="41"/>
      <c r="G13" s="41"/>
      <c r="H13" s="42"/>
      <c r="I13" s="38">
        <f t="shared" si="0"/>
        <v>7625022</v>
      </c>
      <c r="J13" s="1"/>
      <c r="K13" s="44"/>
      <c r="L13" s="110"/>
      <c r="M13" s="39" t="s">
        <v>55</v>
      </c>
      <c r="N13" s="43">
        <f t="shared" ref="N13:S13" si="8">IF(ISBLANK(C9),"",$I9*C$18/$I$18)</f>
        <v>6850710.9517874047</v>
      </c>
      <c r="O13" s="43">
        <f t="shared" si="8"/>
        <v>382.04821259523635</v>
      </c>
      <c r="P13" s="43" t="str">
        <f t="shared" si="8"/>
        <v/>
      </c>
      <c r="Q13" s="43" t="str">
        <f t="shared" si="8"/>
        <v/>
      </c>
      <c r="R13" s="43" t="str">
        <f t="shared" si="8"/>
        <v/>
      </c>
      <c r="S13" s="43" t="str">
        <f t="shared" si="8"/>
        <v/>
      </c>
      <c r="T13" s="105"/>
      <c r="U13" s="1"/>
      <c r="V13" s="1"/>
      <c r="W13" s="1"/>
      <c r="X13" s="1"/>
      <c r="Y13" s="1"/>
      <c r="Z13" s="1"/>
    </row>
    <row r="14" spans="1:26">
      <c r="A14" s="1"/>
      <c r="B14" s="35" t="s">
        <v>62</v>
      </c>
      <c r="C14" s="19">
        <v>7440659</v>
      </c>
      <c r="D14" s="16">
        <v>417</v>
      </c>
      <c r="E14" s="41"/>
      <c r="F14" s="45"/>
      <c r="G14" s="41"/>
      <c r="H14" s="42"/>
      <c r="I14" s="38">
        <f t="shared" si="0"/>
        <v>7441076</v>
      </c>
      <c r="J14" s="1"/>
      <c r="K14" s="44"/>
      <c r="L14" s="98" t="s">
        <v>58</v>
      </c>
      <c r="M14" s="39" t="s">
        <v>53</v>
      </c>
      <c r="N14" s="40">
        <f t="shared" ref="N14:S14" si="9">IF(ISBLANK(C10),"",C10)</f>
        <v>7175367</v>
      </c>
      <c r="O14" s="39">
        <f t="shared" si="9"/>
        <v>389</v>
      </c>
      <c r="P14" s="39" t="str">
        <f t="shared" si="9"/>
        <v/>
      </c>
      <c r="Q14" s="39" t="str">
        <f t="shared" si="9"/>
        <v/>
      </c>
      <c r="R14" s="39" t="str">
        <f t="shared" si="9"/>
        <v/>
      </c>
      <c r="S14" s="39" t="str">
        <f t="shared" si="9"/>
        <v/>
      </c>
      <c r="T14" s="103">
        <f>SUM(N14:S14)</f>
        <v>7175756</v>
      </c>
      <c r="U14" s="1"/>
      <c r="V14" s="1"/>
      <c r="W14" s="1"/>
      <c r="X14" s="1"/>
      <c r="Y14" s="1"/>
      <c r="Z14" s="1"/>
    </row>
    <row r="15" spans="1:26">
      <c r="A15" s="1"/>
      <c r="B15" s="35" t="s">
        <v>63</v>
      </c>
      <c r="C15" s="19">
        <v>7293822</v>
      </c>
      <c r="D15" s="16">
        <v>411</v>
      </c>
      <c r="E15" s="41"/>
      <c r="F15" s="41"/>
      <c r="G15" s="41"/>
      <c r="H15" s="42"/>
      <c r="I15" s="38">
        <f t="shared" si="0"/>
        <v>7294233</v>
      </c>
      <c r="J15" s="1"/>
      <c r="K15" s="44"/>
      <c r="L15" s="110"/>
      <c r="M15" s="39" t="s">
        <v>55</v>
      </c>
      <c r="N15" s="43">
        <f t="shared" ref="N15:S15" si="10">IF(ISBLANK(C10),"",$I10*C$18/$I$18)</f>
        <v>7175355.8470968325</v>
      </c>
      <c r="O15" s="43">
        <f t="shared" si="10"/>
        <v>400.15290316735491</v>
      </c>
      <c r="P15" s="43" t="str">
        <f t="shared" si="10"/>
        <v/>
      </c>
      <c r="Q15" s="43" t="str">
        <f t="shared" si="10"/>
        <v/>
      </c>
      <c r="R15" s="43" t="str">
        <f t="shared" si="10"/>
        <v/>
      </c>
      <c r="S15" s="43" t="str">
        <f t="shared" si="10"/>
        <v/>
      </c>
      <c r="T15" s="105"/>
      <c r="U15" s="1"/>
      <c r="V15" s="1"/>
      <c r="W15" s="1"/>
      <c r="X15" s="1"/>
      <c r="Y15" s="1"/>
      <c r="Z15" s="1"/>
    </row>
    <row r="16" spans="1:26">
      <c r="A16" s="1"/>
      <c r="B16" s="35" t="s">
        <v>64</v>
      </c>
      <c r="C16" s="19">
        <v>6884173</v>
      </c>
      <c r="D16" s="16">
        <v>378</v>
      </c>
      <c r="E16" s="41"/>
      <c r="F16" s="41"/>
      <c r="G16" s="41"/>
      <c r="H16" s="42"/>
      <c r="I16" s="38">
        <f t="shared" si="0"/>
        <v>6884551</v>
      </c>
      <c r="J16" s="1"/>
      <c r="K16" s="44"/>
      <c r="L16" s="98" t="s">
        <v>59</v>
      </c>
      <c r="M16" s="39" t="s">
        <v>53</v>
      </c>
      <c r="N16" s="40">
        <f t="shared" ref="N16:S16" si="11">IF(ISBLANK(C11),"",C11)</f>
        <v>7122586</v>
      </c>
      <c r="O16" s="39">
        <f t="shared" si="11"/>
        <v>392</v>
      </c>
      <c r="P16" s="39" t="str">
        <f t="shared" si="11"/>
        <v/>
      </c>
      <c r="Q16" s="39" t="str">
        <f t="shared" si="11"/>
        <v/>
      </c>
      <c r="R16" s="39" t="str">
        <f t="shared" si="11"/>
        <v/>
      </c>
      <c r="S16" s="39" t="str">
        <f t="shared" si="11"/>
        <v/>
      </c>
      <c r="T16" s="103">
        <f>SUM(N16:S16)</f>
        <v>7122978</v>
      </c>
      <c r="U16" s="1"/>
      <c r="V16" s="1"/>
      <c r="W16" s="1"/>
      <c r="X16" s="1"/>
      <c r="Y16" s="1"/>
      <c r="Z16" s="1"/>
    </row>
    <row r="17" spans="1:26">
      <c r="A17" s="1"/>
      <c r="B17" s="35" t="s">
        <v>65</v>
      </c>
      <c r="C17" s="19">
        <v>7155101</v>
      </c>
      <c r="D17" s="16">
        <v>369</v>
      </c>
      <c r="E17" s="46"/>
      <c r="F17" s="46"/>
      <c r="G17" s="46"/>
      <c r="H17" s="47"/>
      <c r="I17" s="38">
        <f t="shared" si="0"/>
        <v>7155470</v>
      </c>
      <c r="J17" s="1"/>
      <c r="K17" s="44"/>
      <c r="L17" s="110"/>
      <c r="M17" s="39" t="s">
        <v>55</v>
      </c>
      <c r="N17" s="43">
        <f t="shared" ref="N17:S17" si="12">IF(ISBLANK(C11),"",$I11*C$18/$I$18)</f>
        <v>7122580.7902389802</v>
      </c>
      <c r="O17" s="43">
        <f t="shared" si="12"/>
        <v>397.20976101991192</v>
      </c>
      <c r="P17" s="43" t="str">
        <f t="shared" si="12"/>
        <v/>
      </c>
      <c r="Q17" s="43" t="str">
        <f t="shared" si="12"/>
        <v/>
      </c>
      <c r="R17" s="43" t="str">
        <f t="shared" si="12"/>
        <v/>
      </c>
      <c r="S17" s="43" t="str">
        <f t="shared" si="12"/>
        <v/>
      </c>
      <c r="T17" s="105"/>
      <c r="U17" s="1"/>
      <c r="V17" s="1"/>
      <c r="W17" s="1"/>
      <c r="X17" s="1"/>
      <c r="Y17" s="1"/>
      <c r="Z17" s="1"/>
    </row>
    <row r="18" spans="1:26">
      <c r="A18" s="1"/>
      <c r="B18" s="48" t="s">
        <v>44</v>
      </c>
      <c r="C18" s="49">
        <f t="shared" ref="C18:H18" si="13">SUM(C6:C17)</f>
        <v>85712738</v>
      </c>
      <c r="D18" s="50">
        <f t="shared" si="13"/>
        <v>4780</v>
      </c>
      <c r="E18" s="50">
        <f t="shared" si="13"/>
        <v>0</v>
      </c>
      <c r="F18" s="50">
        <f t="shared" si="13"/>
        <v>0</v>
      </c>
      <c r="G18" s="50">
        <f t="shared" si="13"/>
        <v>0</v>
      </c>
      <c r="H18" s="50">
        <f t="shared" si="13"/>
        <v>0</v>
      </c>
      <c r="I18" s="51">
        <f>SUM(C6:H17)</f>
        <v>85717518</v>
      </c>
      <c r="J18" s="1"/>
      <c r="K18" s="44"/>
      <c r="L18" s="98" t="s">
        <v>60</v>
      </c>
      <c r="M18" s="39" t="s">
        <v>53</v>
      </c>
      <c r="N18" s="40">
        <f t="shared" ref="N18:S18" si="14">IF(ISBLANK(C12),"",C12)</f>
        <v>7527284</v>
      </c>
      <c r="O18" s="39">
        <f t="shared" si="14"/>
        <v>442</v>
      </c>
      <c r="P18" s="39" t="str">
        <f t="shared" si="14"/>
        <v/>
      </c>
      <c r="Q18" s="39" t="str">
        <f t="shared" si="14"/>
        <v/>
      </c>
      <c r="R18" s="39" t="str">
        <f t="shared" si="14"/>
        <v/>
      </c>
      <c r="S18" s="39" t="str">
        <f t="shared" si="14"/>
        <v/>
      </c>
      <c r="T18" s="103">
        <f>SUM(N18:S18)</f>
        <v>7527726</v>
      </c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44"/>
      <c r="L19" s="110"/>
      <c r="M19" s="39" t="s">
        <v>55</v>
      </c>
      <c r="N19" s="43">
        <f t="shared" ref="N19:S19" si="15">IF(ISBLANK(C12),"",$I12*C18/$I$18)</f>
        <v>7527306.2196433172</v>
      </c>
      <c r="O19" s="43">
        <f t="shared" si="15"/>
        <v>419.78035668274947</v>
      </c>
      <c r="P19" s="43" t="str">
        <f t="shared" si="15"/>
        <v/>
      </c>
      <c r="Q19" s="43" t="str">
        <f t="shared" si="15"/>
        <v/>
      </c>
      <c r="R19" s="43" t="str">
        <f t="shared" si="15"/>
        <v/>
      </c>
      <c r="S19" s="43" t="str">
        <f t="shared" si="15"/>
        <v/>
      </c>
      <c r="T19" s="105"/>
      <c r="U19" s="1"/>
      <c r="V19" s="1"/>
      <c r="W19" s="1"/>
      <c r="X19" s="1"/>
      <c r="Y19" s="1"/>
      <c r="Z19" s="1"/>
    </row>
    <row r="20" spans="1:26">
      <c r="A20" s="1"/>
      <c r="B20" s="97" t="s">
        <v>66</v>
      </c>
      <c r="C20" s="77"/>
      <c r="D20" s="77"/>
      <c r="E20" s="77"/>
      <c r="F20" s="78"/>
      <c r="I20" s="1"/>
      <c r="J20" s="1"/>
      <c r="K20" s="44"/>
      <c r="L20" s="98" t="s">
        <v>61</v>
      </c>
      <c r="M20" s="39" t="s">
        <v>53</v>
      </c>
      <c r="N20" s="40">
        <f t="shared" ref="N20:S20" si="16">IF(ISBLANK(C13),"",C13)</f>
        <v>7624626</v>
      </c>
      <c r="O20" s="39">
        <f t="shared" si="16"/>
        <v>396</v>
      </c>
      <c r="P20" s="39" t="str">
        <f t="shared" si="16"/>
        <v/>
      </c>
      <c r="Q20" s="39" t="str">
        <f t="shared" si="16"/>
        <v/>
      </c>
      <c r="R20" s="39" t="str">
        <f t="shared" si="16"/>
        <v/>
      </c>
      <c r="S20" s="39" t="str">
        <f t="shared" si="16"/>
        <v/>
      </c>
      <c r="T20" s="103">
        <f>IF(ISBLANK(N20),"",SUM(N20:S20))</f>
        <v>7625022</v>
      </c>
      <c r="U20" s="1"/>
      <c r="V20" s="1"/>
      <c r="W20" s="1"/>
      <c r="X20" s="1"/>
      <c r="Y20" s="1"/>
      <c r="Z20" s="1"/>
    </row>
    <row r="21" spans="1:26" ht="15.75" customHeight="1">
      <c r="A21" s="1"/>
      <c r="B21" s="111" t="s">
        <v>67</v>
      </c>
      <c r="C21" s="91"/>
      <c r="D21" s="112"/>
      <c r="E21" s="52" t="s">
        <v>68</v>
      </c>
      <c r="F21" s="53" t="s">
        <v>20</v>
      </c>
      <c r="G21" s="1"/>
      <c r="H21" s="1"/>
      <c r="I21" s="1"/>
      <c r="K21" s="44"/>
      <c r="L21" s="110"/>
      <c r="M21" s="39" t="s">
        <v>55</v>
      </c>
      <c r="N21" s="43">
        <f t="shared" ref="N21:S21" si="17">IF(ISBLANK(C13),"",$I13*C18/$I$18)</f>
        <v>7624596.7939743195</v>
      </c>
      <c r="O21" s="43">
        <f t="shared" si="17"/>
        <v>425.20602568077157</v>
      </c>
      <c r="P21" s="43" t="str">
        <f t="shared" si="17"/>
        <v/>
      </c>
      <c r="Q21" s="43" t="str">
        <f t="shared" si="17"/>
        <v/>
      </c>
      <c r="R21" s="43" t="str">
        <f t="shared" si="17"/>
        <v/>
      </c>
      <c r="S21" s="43" t="str">
        <f t="shared" si="17"/>
        <v/>
      </c>
      <c r="T21" s="105"/>
      <c r="U21" s="1"/>
      <c r="V21" s="1"/>
      <c r="W21" s="1"/>
      <c r="X21" s="1"/>
      <c r="Y21" s="1"/>
      <c r="Z21" s="1"/>
    </row>
    <row r="22" spans="1:26" ht="15.75" customHeight="1">
      <c r="A22" s="1"/>
      <c r="B22" s="106" t="s">
        <v>69</v>
      </c>
      <c r="C22" s="87"/>
      <c r="D22" s="9">
        <f>SUM(C27:H38)</f>
        <v>13.019887166034916</v>
      </c>
      <c r="E22" s="54">
        <f>(COUNT(C6:H6)-1)*(COUNT(C6:C17)-1)</f>
        <v>11</v>
      </c>
      <c r="F22" s="11">
        <f>CHIDIST(D22,E22)</f>
        <v>0.29202758140801832</v>
      </c>
      <c r="G22" s="1"/>
      <c r="H22" s="1"/>
      <c r="I22" s="1"/>
      <c r="J22" s="1"/>
      <c r="K22" s="44"/>
      <c r="L22" s="98" t="s">
        <v>62</v>
      </c>
      <c r="M22" s="39" t="s">
        <v>53</v>
      </c>
      <c r="N22" s="40">
        <f t="shared" ref="N22:S22" si="18">IF(ISBLANK(C14),"",C14)</f>
        <v>7440659</v>
      </c>
      <c r="O22" s="39">
        <f t="shared" si="18"/>
        <v>417</v>
      </c>
      <c r="P22" s="39" t="str">
        <f t="shared" si="18"/>
        <v/>
      </c>
      <c r="Q22" s="39" t="str">
        <f t="shared" si="18"/>
        <v/>
      </c>
      <c r="R22" s="39" t="str">
        <f t="shared" si="18"/>
        <v/>
      </c>
      <c r="S22" s="39" t="str">
        <f t="shared" si="18"/>
        <v/>
      </c>
      <c r="T22" s="103">
        <f>IF(ISBLANK(N22),"",SUM(N22:S22))</f>
        <v>7441076</v>
      </c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44"/>
      <c r="L23" s="110"/>
      <c r="M23" s="39" t="s">
        <v>55</v>
      </c>
      <c r="N23" s="43">
        <f t="shared" ref="N23:S23" si="19">IF(ISBLANK(C14),"",$I14*C18/$I$18)</f>
        <v>7440661.051642769</v>
      </c>
      <c r="O23" s="43">
        <f t="shared" si="19"/>
        <v>414.94835723078216</v>
      </c>
      <c r="P23" s="43" t="str">
        <f t="shared" si="19"/>
        <v/>
      </c>
      <c r="Q23" s="43" t="str">
        <f t="shared" si="19"/>
        <v/>
      </c>
      <c r="R23" s="43" t="str">
        <f t="shared" si="19"/>
        <v/>
      </c>
      <c r="S23" s="43" t="str">
        <f t="shared" si="19"/>
        <v/>
      </c>
      <c r="T23" s="105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44"/>
      <c r="L24" s="98" t="s">
        <v>63</v>
      </c>
      <c r="M24" s="39" t="s">
        <v>53</v>
      </c>
      <c r="N24" s="40">
        <f t="shared" ref="N24:S24" si="20">IF(ISBLANK(C15),"",C15)</f>
        <v>7293822</v>
      </c>
      <c r="O24" s="55">
        <f t="shared" si="20"/>
        <v>411</v>
      </c>
      <c r="P24" s="55" t="str">
        <f t="shared" si="20"/>
        <v/>
      </c>
      <c r="Q24" s="55" t="str">
        <f t="shared" si="20"/>
        <v/>
      </c>
      <c r="R24" s="55" t="str">
        <f t="shared" si="20"/>
        <v/>
      </c>
      <c r="S24" s="55" t="str">
        <f t="shared" si="20"/>
        <v/>
      </c>
      <c r="T24" s="103">
        <f>IF(ISBLANK(N24),"",SUM(N24:S24))</f>
        <v>7294233</v>
      </c>
      <c r="U24" s="1"/>
      <c r="V24" s="1"/>
      <c r="W24" s="1"/>
      <c r="X24" s="1"/>
      <c r="Y24" s="1"/>
      <c r="Z24" s="1"/>
    </row>
    <row r="25" spans="1:26" ht="15.75" customHeight="1">
      <c r="A25" s="1"/>
      <c r="B25" s="107" t="s">
        <v>70</v>
      </c>
      <c r="C25" s="108"/>
      <c r="D25" s="108"/>
      <c r="E25" s="108"/>
      <c r="F25" s="108"/>
      <c r="G25" s="108"/>
      <c r="H25" s="109"/>
      <c r="I25" s="1"/>
      <c r="J25" s="1"/>
      <c r="K25" s="44"/>
      <c r="L25" s="110"/>
      <c r="M25" s="39" t="s">
        <v>55</v>
      </c>
      <c r="N25" s="43">
        <f t="shared" ref="N25:S25" si="21">IF(ISBLANK(C15),"",$I15*C18/$I$18)</f>
        <v>7293826.2402786091</v>
      </c>
      <c r="O25" s="43">
        <f t="shared" si="21"/>
        <v>406.75972139090635</v>
      </c>
      <c r="P25" s="43" t="str">
        <f t="shared" si="21"/>
        <v/>
      </c>
      <c r="Q25" s="43" t="str">
        <f t="shared" si="21"/>
        <v/>
      </c>
      <c r="R25" s="43" t="str">
        <f t="shared" si="21"/>
        <v/>
      </c>
      <c r="S25" s="43" t="str">
        <f t="shared" si="21"/>
        <v/>
      </c>
      <c r="T25" s="105"/>
      <c r="U25" s="1"/>
      <c r="V25" s="1"/>
      <c r="W25" s="1"/>
      <c r="X25" s="1"/>
      <c r="Y25" s="1"/>
      <c r="Z25" s="1"/>
    </row>
    <row r="26" spans="1:26" ht="15.75" customHeight="1">
      <c r="A26" s="44"/>
      <c r="B26" s="56"/>
      <c r="C26" s="28" t="s">
        <v>42</v>
      </c>
      <c r="D26" s="28" t="s">
        <v>71</v>
      </c>
      <c r="E26" s="57"/>
      <c r="F26" s="57"/>
      <c r="G26" s="57"/>
      <c r="H26" s="58"/>
      <c r="I26" s="59"/>
      <c r="J26" s="1"/>
      <c r="K26" s="44"/>
      <c r="L26" s="98" t="s">
        <v>64</v>
      </c>
      <c r="M26" s="39" t="s">
        <v>53</v>
      </c>
      <c r="N26" s="40">
        <f t="shared" ref="N26:S26" si="22">IF(ISBLANK(C16),"",C16)</f>
        <v>6884173</v>
      </c>
      <c r="O26" s="55">
        <f t="shared" si="22"/>
        <v>378</v>
      </c>
      <c r="P26" s="55" t="str">
        <f t="shared" si="22"/>
        <v/>
      </c>
      <c r="Q26" s="55" t="str">
        <f t="shared" si="22"/>
        <v/>
      </c>
      <c r="R26" s="55" t="str">
        <f t="shared" si="22"/>
        <v/>
      </c>
      <c r="S26" s="55" t="str">
        <f t="shared" si="22"/>
        <v/>
      </c>
      <c r="T26" s="103">
        <f>IF(ISBLANK(N26),"",SUM(N26:S26))</f>
        <v>6884551</v>
      </c>
      <c r="U26" s="1"/>
      <c r="V26" s="1"/>
      <c r="W26" s="1"/>
      <c r="X26" s="1"/>
      <c r="Y26" s="1"/>
      <c r="Z26" s="1"/>
    </row>
    <row r="27" spans="1:26" ht="15.75" customHeight="1">
      <c r="A27" s="44"/>
      <c r="B27" s="35" t="s">
        <v>52</v>
      </c>
      <c r="C27" s="60">
        <f t="shared" ref="C27:H27" si="23">IF(ISBLANK(C6),"",((C6-N7)^2)/N7)</f>
        <v>1.9878678272110395E-5</v>
      </c>
      <c r="D27" s="61">
        <f t="shared" si="23"/>
        <v>0.35645521808033115</v>
      </c>
      <c r="E27" s="61" t="str">
        <f t="shared" si="23"/>
        <v/>
      </c>
      <c r="F27" s="61" t="str">
        <f t="shared" si="23"/>
        <v/>
      </c>
      <c r="G27" s="61" t="str">
        <f t="shared" si="23"/>
        <v/>
      </c>
      <c r="H27" s="62" t="str">
        <f t="shared" si="23"/>
        <v/>
      </c>
      <c r="I27" s="59"/>
      <c r="J27" s="1"/>
      <c r="K27" s="44"/>
      <c r="L27" s="110"/>
      <c r="M27" s="39" t="s">
        <v>55</v>
      </c>
      <c r="N27" s="43">
        <f t="shared" ref="N27:S27" si="24">IF(ISBLANK(C16),"",$I16*C18/$I$18)</f>
        <v>6884167.0860166298</v>
      </c>
      <c r="O27" s="43">
        <f t="shared" si="24"/>
        <v>383.91398337035378</v>
      </c>
      <c r="P27" s="43" t="str">
        <f t="shared" si="24"/>
        <v/>
      </c>
      <c r="Q27" s="43" t="str">
        <f t="shared" si="24"/>
        <v/>
      </c>
      <c r="R27" s="43" t="str">
        <f t="shared" si="24"/>
        <v/>
      </c>
      <c r="S27" s="43" t="str">
        <f t="shared" si="24"/>
        <v/>
      </c>
      <c r="T27" s="105"/>
      <c r="U27" s="1"/>
      <c r="V27" s="1"/>
      <c r="W27" s="1"/>
      <c r="X27" s="1"/>
      <c r="Y27" s="1"/>
      <c r="Z27" s="1"/>
    </row>
    <row r="28" spans="1:26" ht="15.75" customHeight="1">
      <c r="A28" s="44"/>
      <c r="B28" s="35" t="s">
        <v>54</v>
      </c>
      <c r="C28" s="63">
        <f t="shared" ref="C28:H28" si="25">IF(ISBLANK(C7),"",((C7-N9)^2)/N9)</f>
        <v>1.974342223350658E-4</v>
      </c>
      <c r="D28" s="64">
        <f t="shared" si="25"/>
        <v>3.5402986968414258</v>
      </c>
      <c r="E28" s="64" t="str">
        <f t="shared" si="25"/>
        <v/>
      </c>
      <c r="F28" s="64" t="str">
        <f t="shared" si="25"/>
        <v/>
      </c>
      <c r="G28" s="64" t="str">
        <f t="shared" si="25"/>
        <v/>
      </c>
      <c r="H28" s="65" t="str">
        <f t="shared" si="25"/>
        <v/>
      </c>
      <c r="I28" s="59"/>
      <c r="J28" s="1"/>
      <c r="K28" s="44"/>
      <c r="L28" s="98" t="s">
        <v>65</v>
      </c>
      <c r="M28" s="39" t="s">
        <v>53</v>
      </c>
      <c r="N28" s="40">
        <f t="shared" ref="N28:S28" si="26">IF(ISBLANK(C17),"",C17)</f>
        <v>7155101</v>
      </c>
      <c r="O28" s="39">
        <f t="shared" si="26"/>
        <v>369</v>
      </c>
      <c r="P28" s="39" t="str">
        <f t="shared" si="26"/>
        <v/>
      </c>
      <c r="Q28" s="39" t="str">
        <f t="shared" si="26"/>
        <v/>
      </c>
      <c r="R28" s="39" t="str">
        <f t="shared" si="26"/>
        <v/>
      </c>
      <c r="S28" s="39" t="str">
        <f t="shared" si="26"/>
        <v/>
      </c>
      <c r="T28" s="103">
        <f>IF(ISBLANK(N28),"",SUM(N28:S28))</f>
        <v>7155470</v>
      </c>
      <c r="U28" s="1"/>
      <c r="V28" s="1"/>
      <c r="W28" s="1"/>
      <c r="X28" s="1"/>
      <c r="Y28" s="1"/>
      <c r="Z28" s="1"/>
    </row>
    <row r="29" spans="1:26" ht="15.75" customHeight="1">
      <c r="A29" s="44"/>
      <c r="B29" s="35" t="s">
        <v>56</v>
      </c>
      <c r="C29" s="63">
        <f t="shared" ref="C29:H29" si="27">IF(ISBLANK(C8),"",((C8-N11)^2)/N11)</f>
        <v>1.0508862698096573E-4</v>
      </c>
      <c r="D29" s="64">
        <f t="shared" si="27"/>
        <v>1.8844004082039387</v>
      </c>
      <c r="E29" s="64" t="str">
        <f t="shared" si="27"/>
        <v/>
      </c>
      <c r="F29" s="64" t="str">
        <f t="shared" si="27"/>
        <v/>
      </c>
      <c r="G29" s="64" t="str">
        <f t="shared" si="27"/>
        <v/>
      </c>
      <c r="H29" s="65" t="str">
        <f t="shared" si="27"/>
        <v/>
      </c>
      <c r="I29" s="59"/>
      <c r="J29" s="1"/>
      <c r="K29" s="44"/>
      <c r="L29" s="110"/>
      <c r="M29" s="39" t="s">
        <v>55</v>
      </c>
      <c r="N29" s="43">
        <f t="shared" ref="N29:S29" si="28">IF(ISBLANK(C17),"",$I17*C18/$I$18)</f>
        <v>7155070.9783367738</v>
      </c>
      <c r="O29" s="43">
        <f t="shared" si="28"/>
        <v>399.02166322641307</v>
      </c>
      <c r="P29" s="43" t="str">
        <f t="shared" si="28"/>
        <v/>
      </c>
      <c r="Q29" s="43" t="str">
        <f t="shared" si="28"/>
        <v/>
      </c>
      <c r="R29" s="43" t="str">
        <f t="shared" si="28"/>
        <v/>
      </c>
      <c r="S29" s="43" t="str">
        <f t="shared" si="28"/>
        <v/>
      </c>
      <c r="T29" s="105"/>
      <c r="U29" s="1"/>
      <c r="V29" s="1"/>
      <c r="W29" s="1"/>
      <c r="X29" s="1"/>
      <c r="Y29" s="1"/>
      <c r="Z29" s="1"/>
    </row>
    <row r="30" spans="1:26" ht="15.75" customHeight="1">
      <c r="A30" s="44"/>
      <c r="B30" s="35" t="s">
        <v>57</v>
      </c>
      <c r="C30" s="63">
        <f t="shared" ref="C30:H30" si="29">IF(ISBLANK(C9),"",((C9-N13)^2)/N13)</f>
        <v>7.0959595590586964E-5</v>
      </c>
      <c r="D30" s="64">
        <f t="shared" si="29"/>
        <v>1.2724144823045305</v>
      </c>
      <c r="E30" s="64" t="str">
        <f t="shared" si="29"/>
        <v/>
      </c>
      <c r="F30" s="64" t="str">
        <f t="shared" si="29"/>
        <v/>
      </c>
      <c r="G30" s="64" t="str">
        <f t="shared" si="29"/>
        <v/>
      </c>
      <c r="H30" s="65" t="str">
        <f t="shared" si="29"/>
        <v/>
      </c>
      <c r="I30" s="59"/>
      <c r="J30" s="1"/>
      <c r="K30" s="1"/>
      <c r="L30" s="98" t="s">
        <v>51</v>
      </c>
      <c r="M30" s="39" t="s">
        <v>53</v>
      </c>
      <c r="N30" s="100">
        <f t="shared" ref="N30:S30" si="30">IF(ISBLANK(C18),"",C18)</f>
        <v>85712738</v>
      </c>
      <c r="O30" s="102">
        <f t="shared" si="30"/>
        <v>4780</v>
      </c>
      <c r="P30" s="102">
        <f t="shared" si="30"/>
        <v>0</v>
      </c>
      <c r="Q30" s="102">
        <f t="shared" si="30"/>
        <v>0</v>
      </c>
      <c r="R30" s="102">
        <f t="shared" si="30"/>
        <v>0</v>
      </c>
      <c r="S30" s="102">
        <f t="shared" si="30"/>
        <v>0</v>
      </c>
      <c r="T30" s="103">
        <f>I18</f>
        <v>85717518</v>
      </c>
      <c r="U30" s="1"/>
      <c r="V30" s="1"/>
      <c r="W30" s="1"/>
      <c r="X30" s="1"/>
      <c r="Y30" s="1"/>
      <c r="Z30" s="1"/>
    </row>
    <row r="31" spans="1:26" ht="15.75" customHeight="1">
      <c r="A31" s="44"/>
      <c r="B31" s="35" t="s">
        <v>58</v>
      </c>
      <c r="C31" s="63">
        <f t="shared" ref="C31:H31" si="31">IF(ISBLANK(C10),"",((C10-N15)^2)/N15)</f>
        <v>1.733534220670715E-5</v>
      </c>
      <c r="D31" s="64">
        <f t="shared" si="31"/>
        <v>0.3108492980453848</v>
      </c>
      <c r="E31" s="64" t="str">
        <f t="shared" si="31"/>
        <v/>
      </c>
      <c r="F31" s="64" t="str">
        <f t="shared" si="31"/>
        <v/>
      </c>
      <c r="G31" s="64" t="str">
        <f t="shared" si="31"/>
        <v/>
      </c>
      <c r="H31" s="65" t="str">
        <f t="shared" si="31"/>
        <v/>
      </c>
      <c r="I31" s="59"/>
      <c r="J31" s="1"/>
      <c r="K31" s="1"/>
      <c r="L31" s="99"/>
      <c r="M31" s="66" t="s">
        <v>55</v>
      </c>
      <c r="N31" s="101"/>
      <c r="O31" s="101"/>
      <c r="P31" s="101"/>
      <c r="Q31" s="101"/>
      <c r="R31" s="101"/>
      <c r="S31" s="101"/>
      <c r="T31" s="104"/>
      <c r="U31" s="1"/>
      <c r="V31" s="1"/>
      <c r="W31" s="1"/>
      <c r="X31" s="1"/>
      <c r="Y31" s="1"/>
      <c r="Z31" s="1"/>
    </row>
    <row r="32" spans="1:26" ht="15.75" customHeight="1">
      <c r="A32" s="44"/>
      <c r="B32" s="35" t="s">
        <v>59</v>
      </c>
      <c r="C32" s="63">
        <f t="shared" ref="C32:H32" si="32">IF(ISBLANK(C11),"",((C11-N17)^2)/N17)</f>
        <v>3.8106426143432451E-6</v>
      </c>
      <c r="D32" s="64">
        <f t="shared" si="32"/>
        <v>6.8330671972668677E-2</v>
      </c>
      <c r="E32" s="64" t="str">
        <f t="shared" si="32"/>
        <v/>
      </c>
      <c r="F32" s="64" t="str">
        <f t="shared" si="32"/>
        <v/>
      </c>
      <c r="G32" s="64" t="str">
        <f t="shared" si="32"/>
        <v/>
      </c>
      <c r="H32" s="65" t="str">
        <f t="shared" si="32"/>
        <v/>
      </c>
      <c r="I32" s="5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44"/>
      <c r="B33" s="35" t="s">
        <v>60</v>
      </c>
      <c r="C33" s="63">
        <f t="shared" ref="C33:H33" si="33">IF(ISBLANK(C12),"",((C12-N19)^2)/N19)</f>
        <v>6.5589539569089114E-5</v>
      </c>
      <c r="D33" s="64">
        <f t="shared" si="33"/>
        <v>1.1761211340314364</v>
      </c>
      <c r="E33" s="64" t="str">
        <f t="shared" si="33"/>
        <v/>
      </c>
      <c r="F33" s="64" t="str">
        <f t="shared" si="33"/>
        <v/>
      </c>
      <c r="G33" s="64" t="str">
        <f t="shared" si="33"/>
        <v/>
      </c>
      <c r="H33" s="65" t="str">
        <f t="shared" si="33"/>
        <v/>
      </c>
      <c r="I33" s="5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44"/>
      <c r="B34" s="35" t="s">
        <v>61</v>
      </c>
      <c r="C34" s="63">
        <f t="shared" ref="C34:H34" si="34">IF(ISBLANK(C13),"",((C13-N21)^2)/N21)</f>
        <v>1.1187371071552573E-4</v>
      </c>
      <c r="D34" s="64">
        <f t="shared" si="34"/>
        <v>2.0060673756920897</v>
      </c>
      <c r="E34" s="64" t="str">
        <f t="shared" si="34"/>
        <v/>
      </c>
      <c r="F34" s="64" t="str">
        <f t="shared" si="34"/>
        <v/>
      </c>
      <c r="G34" s="64" t="str">
        <f t="shared" si="34"/>
        <v/>
      </c>
      <c r="H34" s="65" t="str">
        <f t="shared" si="34"/>
        <v/>
      </c>
      <c r="I34" s="5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44"/>
      <c r="B35" s="35" t="s">
        <v>62</v>
      </c>
      <c r="C35" s="63">
        <f t="shared" ref="C35:H35" si="35">IF(ISBLANK(C14),"",((C14-N23)^2)/N23)</f>
        <v>5.6570753894610601E-7</v>
      </c>
      <c r="D35" s="64">
        <f t="shared" si="35"/>
        <v>1.0144004619212825E-2</v>
      </c>
      <c r="E35" s="64" t="str">
        <f t="shared" si="35"/>
        <v/>
      </c>
      <c r="F35" s="64" t="str">
        <f t="shared" si="35"/>
        <v/>
      </c>
      <c r="G35" s="64" t="str">
        <f t="shared" si="35"/>
        <v/>
      </c>
      <c r="H35" s="65" t="str">
        <f t="shared" si="35"/>
        <v/>
      </c>
      <c r="I35" s="5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44"/>
      <c r="B36" s="35" t="s">
        <v>63</v>
      </c>
      <c r="C36" s="63">
        <f t="shared" ref="C36:H36" si="36">IF(ISBLANK(C15),"",((C15-N25)^2)/N25)</f>
        <v>2.4650933666989612E-6</v>
      </c>
      <c r="D36" s="64">
        <f t="shared" si="36"/>
        <v>4.4202908344157271E-2</v>
      </c>
      <c r="E36" s="64" t="str">
        <f t="shared" si="36"/>
        <v/>
      </c>
      <c r="F36" s="64" t="str">
        <f t="shared" si="36"/>
        <v/>
      </c>
      <c r="G36" s="64" t="str">
        <f t="shared" si="36"/>
        <v/>
      </c>
      <c r="H36" s="65" t="str">
        <f t="shared" si="36"/>
        <v/>
      </c>
      <c r="I36" s="5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44"/>
      <c r="B37" s="35" t="s">
        <v>64</v>
      </c>
      <c r="C37" s="63">
        <f t="shared" ref="C37:H37" si="37">IF(ISBLANK(C16),"",((C16-N27)^2)/N27)</f>
        <v>5.080527370374014E-6</v>
      </c>
      <c r="D37" s="64">
        <f t="shared" si="37"/>
        <v>9.1101655109762356E-2</v>
      </c>
      <c r="E37" s="64" t="str">
        <f t="shared" si="37"/>
        <v/>
      </c>
      <c r="F37" s="64" t="str">
        <f t="shared" si="37"/>
        <v/>
      </c>
      <c r="G37" s="64" t="str">
        <f t="shared" si="37"/>
        <v/>
      </c>
      <c r="H37" s="65" t="str">
        <f t="shared" si="37"/>
        <v/>
      </c>
      <c r="I37" s="5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44"/>
      <c r="B38" s="35" t="s">
        <v>65</v>
      </c>
      <c r="C38" s="67">
        <f t="shared" ref="C38:H38" si="38">IF(ISBLANK(C17),"",((C17-N29)^2)/N29)</f>
        <v>1.2596664178391053E-4</v>
      </c>
      <c r="D38" s="68">
        <f t="shared" si="38"/>
        <v>2.2587752644616352</v>
      </c>
      <c r="E38" s="68" t="str">
        <f t="shared" si="38"/>
        <v/>
      </c>
      <c r="F38" s="68" t="str">
        <f t="shared" si="38"/>
        <v/>
      </c>
      <c r="G38" s="68" t="str">
        <f t="shared" si="38"/>
        <v/>
      </c>
      <c r="H38" s="69" t="str">
        <f t="shared" si="38"/>
        <v/>
      </c>
      <c r="I38" s="59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70"/>
      <c r="C39" s="70"/>
      <c r="D39" s="70"/>
      <c r="E39" s="70"/>
      <c r="F39" s="70"/>
      <c r="G39" s="70"/>
      <c r="H39" s="7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T1000" s="1"/>
      <c r="U1000" s="1"/>
      <c r="V1000" s="1"/>
      <c r="W1000" s="1"/>
      <c r="X1000" s="1"/>
      <c r="Y1000" s="1"/>
      <c r="Z1000" s="1"/>
    </row>
  </sheetData>
  <mergeCells count="39">
    <mergeCell ref="T8:T9"/>
    <mergeCell ref="T10:T11"/>
    <mergeCell ref="B1:G1"/>
    <mergeCell ref="C2:F2"/>
    <mergeCell ref="B4:I4"/>
    <mergeCell ref="L6:L7"/>
    <mergeCell ref="L8:L9"/>
    <mergeCell ref="L10:L11"/>
    <mergeCell ref="T6:T7"/>
    <mergeCell ref="L12:L13"/>
    <mergeCell ref="L14:L15"/>
    <mergeCell ref="L16:L17"/>
    <mergeCell ref="L18:L19"/>
    <mergeCell ref="B20:F20"/>
    <mergeCell ref="L20:L21"/>
    <mergeCell ref="B21:D21"/>
    <mergeCell ref="B22:C22"/>
    <mergeCell ref="B25:H25"/>
    <mergeCell ref="T24:T25"/>
    <mergeCell ref="T26:T27"/>
    <mergeCell ref="T28:T29"/>
    <mergeCell ref="T22:T23"/>
    <mergeCell ref="L22:L23"/>
    <mergeCell ref="L24:L25"/>
    <mergeCell ref="L26:L27"/>
    <mergeCell ref="L28:L29"/>
    <mergeCell ref="R30:R31"/>
    <mergeCell ref="S30:S31"/>
    <mergeCell ref="T30:T31"/>
    <mergeCell ref="T12:T13"/>
    <mergeCell ref="T14:T15"/>
    <mergeCell ref="T16:T17"/>
    <mergeCell ref="T18:T19"/>
    <mergeCell ref="T20:T21"/>
    <mergeCell ref="L30:L31"/>
    <mergeCell ref="N30:N31"/>
    <mergeCell ref="O30:O31"/>
    <mergeCell ref="P30:P31"/>
    <mergeCell ref="Q30:Q31"/>
  </mergeCells>
  <conditionalFormatting sqref="C27:H38">
    <cfRule type="colorScale" priority="1">
      <colorScale>
        <cfvo type="min"/>
        <cfvo type="max"/>
        <color rgb="FFFCFCFF"/>
        <color rgb="FFF8696B"/>
      </colorScale>
    </cfRule>
  </conditionalFormatting>
  <conditionalFormatting sqref="C27:H38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61"/>
  <sheetViews>
    <sheetView tabSelected="1" workbookViewId="0">
      <pane ySplit="1" topLeftCell="A8" activePane="bottomLeft" state="frozen"/>
      <selection pane="bottomLeft" activeCell="E4" sqref="E4"/>
    </sheetView>
  </sheetViews>
  <sheetFormatPr defaultColWidth="14.42578125" defaultRowHeight="15" customHeight="1"/>
  <cols>
    <col min="1" max="1" width="9.5703125" customWidth="1"/>
    <col min="3" max="3" width="9.42578125" customWidth="1"/>
    <col min="4" max="4" width="15.42578125" bestFit="1" customWidth="1"/>
  </cols>
  <sheetData>
    <row r="1" spans="1:4">
      <c r="A1" s="16" t="s">
        <v>72</v>
      </c>
      <c r="B1" s="16" t="s">
        <v>73</v>
      </c>
      <c r="C1" s="16" t="s">
        <v>74</v>
      </c>
      <c r="D1" s="71" t="s">
        <v>75</v>
      </c>
    </row>
    <row r="2" spans="1:4">
      <c r="A2" s="16" t="s">
        <v>76</v>
      </c>
      <c r="B2" s="16" t="s">
        <v>77</v>
      </c>
      <c r="C2" s="16">
        <v>748</v>
      </c>
      <c r="D2" s="72">
        <v>8.299123488E-2</v>
      </c>
    </row>
    <row r="3" spans="1:4">
      <c r="A3" s="16" t="s">
        <v>76</v>
      </c>
      <c r="B3" s="16" t="s">
        <v>78</v>
      </c>
      <c r="C3" s="16">
        <v>677</v>
      </c>
      <c r="D3" s="72">
        <v>7.5113724620000002E-2</v>
      </c>
    </row>
    <row r="4" spans="1:4">
      <c r="A4" s="16" t="s">
        <v>76</v>
      </c>
      <c r="B4" s="16" t="s">
        <v>79</v>
      </c>
      <c r="C4" s="16">
        <v>712</v>
      </c>
      <c r="D4" s="72">
        <v>7.8997004329999995E-2</v>
      </c>
    </row>
    <row r="5" spans="1:4">
      <c r="A5" s="16" t="s">
        <v>76</v>
      </c>
      <c r="B5" s="16" t="s">
        <v>80</v>
      </c>
      <c r="C5" s="16">
        <v>710</v>
      </c>
      <c r="D5" s="72">
        <v>7.8775102629999996E-2</v>
      </c>
    </row>
    <row r="6" spans="1:4">
      <c r="A6" s="16" t="s">
        <v>76</v>
      </c>
      <c r="B6" s="16" t="s">
        <v>58</v>
      </c>
      <c r="C6" s="16">
        <v>687</v>
      </c>
      <c r="D6" s="72">
        <v>7.6223233109999997E-2</v>
      </c>
    </row>
    <row r="7" spans="1:4">
      <c r="A7" s="16" t="s">
        <v>76</v>
      </c>
      <c r="B7" s="16" t="s">
        <v>81</v>
      </c>
      <c r="C7" s="16">
        <v>643</v>
      </c>
      <c r="D7" s="72">
        <v>7.1341395759999995E-2</v>
      </c>
    </row>
    <row r="8" spans="1:4">
      <c r="A8" s="16" t="s">
        <v>76</v>
      </c>
      <c r="B8" s="16" t="s">
        <v>82</v>
      </c>
      <c r="C8" s="16">
        <v>698</v>
      </c>
      <c r="D8" s="72">
        <v>7.7443692440000003E-2</v>
      </c>
    </row>
    <row r="9" spans="1:4">
      <c r="A9" s="16" t="s">
        <v>76</v>
      </c>
      <c r="B9" s="16" t="s">
        <v>83</v>
      </c>
      <c r="C9" s="16">
        <v>952</v>
      </c>
      <c r="D9" s="72">
        <v>0.10562520803</v>
      </c>
    </row>
    <row r="10" spans="1:4">
      <c r="A10" s="16" t="s">
        <v>76</v>
      </c>
      <c r="B10" s="16" t="s">
        <v>84</v>
      </c>
      <c r="C10" s="16">
        <v>846</v>
      </c>
      <c r="D10" s="72">
        <v>9.3864418059999996E-2</v>
      </c>
    </row>
    <row r="11" spans="1:4">
      <c r="A11" s="16" t="s">
        <v>76</v>
      </c>
      <c r="B11" s="16" t="s">
        <v>85</v>
      </c>
      <c r="C11" s="16">
        <v>852</v>
      </c>
      <c r="D11" s="72">
        <v>9.4530123160000007E-2</v>
      </c>
    </row>
    <row r="12" spans="1:4">
      <c r="A12" s="16" t="s">
        <v>76</v>
      </c>
      <c r="B12" s="16" t="s">
        <v>86</v>
      </c>
      <c r="C12" s="16">
        <v>749</v>
      </c>
      <c r="D12" s="72">
        <v>8.310218573E-2</v>
      </c>
    </row>
    <row r="13" spans="1:4">
      <c r="A13" s="16" t="s">
        <v>76</v>
      </c>
      <c r="B13" s="16" t="s">
        <v>87</v>
      </c>
      <c r="C13" s="16">
        <v>739</v>
      </c>
      <c r="D13" s="72">
        <v>8.1992677240000006E-2</v>
      </c>
    </row>
    <row r="14" spans="1:4">
      <c r="A14" s="16" t="s">
        <v>88</v>
      </c>
      <c r="B14" s="16" t="s">
        <v>77</v>
      </c>
      <c r="C14" s="16">
        <v>401</v>
      </c>
      <c r="D14" s="72">
        <v>8.3891213389999997E-2</v>
      </c>
    </row>
    <row r="15" spans="1:4">
      <c r="A15" s="16" t="s">
        <v>88</v>
      </c>
      <c r="B15" s="16" t="s">
        <v>78</v>
      </c>
      <c r="C15" s="16">
        <v>399</v>
      </c>
      <c r="D15" s="72">
        <v>8.3472803349999999E-2</v>
      </c>
    </row>
    <row r="16" spans="1:4">
      <c r="A16" s="16" t="s">
        <v>88</v>
      </c>
      <c r="B16" s="16" t="s">
        <v>79</v>
      </c>
      <c r="C16" s="16">
        <v>426</v>
      </c>
      <c r="D16" s="72">
        <v>8.912133891E-2</v>
      </c>
    </row>
    <row r="17" spans="1:4">
      <c r="A17" s="16" t="s">
        <v>88</v>
      </c>
      <c r="B17" s="16" t="s">
        <v>80</v>
      </c>
      <c r="C17" s="16">
        <v>360</v>
      </c>
      <c r="D17" s="72">
        <v>7.5313807529999999E-2</v>
      </c>
    </row>
    <row r="18" spans="1:4">
      <c r="A18" s="16" t="s">
        <v>88</v>
      </c>
      <c r="B18" s="16" t="s">
        <v>58</v>
      </c>
      <c r="C18" s="16">
        <v>389</v>
      </c>
      <c r="D18" s="72">
        <v>8.1380753139999998E-2</v>
      </c>
    </row>
    <row r="19" spans="1:4">
      <c r="A19" s="16" t="s">
        <v>88</v>
      </c>
      <c r="B19" s="16" t="s">
        <v>81</v>
      </c>
      <c r="C19" s="16">
        <v>392</v>
      </c>
      <c r="D19" s="72">
        <v>8.2008368200000001E-2</v>
      </c>
    </row>
    <row r="20" spans="1:4">
      <c r="A20" s="16" t="s">
        <v>88</v>
      </c>
      <c r="B20" s="16" t="s">
        <v>82</v>
      </c>
      <c r="C20" s="16">
        <v>442</v>
      </c>
      <c r="D20" s="72">
        <v>9.2468619249999995E-2</v>
      </c>
    </row>
    <row r="21" spans="1:4">
      <c r="A21" s="16" t="s">
        <v>88</v>
      </c>
      <c r="B21" s="16" t="s">
        <v>83</v>
      </c>
      <c r="C21" s="16">
        <v>396</v>
      </c>
      <c r="D21" s="72">
        <v>8.2845188279999996E-2</v>
      </c>
    </row>
    <row r="22" spans="1:4">
      <c r="A22" s="16" t="s">
        <v>88</v>
      </c>
      <c r="B22" s="16" t="s">
        <v>84</v>
      </c>
      <c r="C22" s="16">
        <v>417</v>
      </c>
      <c r="D22" s="72">
        <v>8.7238493720000004E-2</v>
      </c>
    </row>
    <row r="23" spans="1:4">
      <c r="A23" s="16" t="s">
        <v>88</v>
      </c>
      <c r="B23" s="16" t="s">
        <v>85</v>
      </c>
      <c r="C23" s="16">
        <v>411</v>
      </c>
      <c r="D23" s="72">
        <v>8.5983263599999998E-2</v>
      </c>
    </row>
    <row r="24" spans="1:4">
      <c r="A24" s="16" t="s">
        <v>88</v>
      </c>
      <c r="B24" s="16" t="s">
        <v>86</v>
      </c>
      <c r="C24" s="16">
        <v>378</v>
      </c>
      <c r="D24" s="72">
        <v>7.9079497910000005E-2</v>
      </c>
    </row>
    <row r="25" spans="1:4">
      <c r="A25" s="16" t="s">
        <v>88</v>
      </c>
      <c r="B25" s="16" t="s">
        <v>87</v>
      </c>
      <c r="C25" s="16">
        <v>369</v>
      </c>
      <c r="D25" s="72">
        <v>7.7196652719999995E-2</v>
      </c>
    </row>
    <row r="26" spans="1:4">
      <c r="A26" s="16" t="s">
        <v>89</v>
      </c>
      <c r="B26" s="16" t="s">
        <v>77</v>
      </c>
      <c r="C26" s="19">
        <v>2500</v>
      </c>
      <c r="D26" s="72">
        <v>9.0981876409999995E-2</v>
      </c>
    </row>
    <row r="27" spans="1:4">
      <c r="A27" s="16" t="s">
        <v>89</v>
      </c>
      <c r="B27" s="16" t="s">
        <v>78</v>
      </c>
      <c r="C27" s="19">
        <v>2267</v>
      </c>
      <c r="D27" s="72">
        <v>8.2502365529999996E-2</v>
      </c>
    </row>
    <row r="28" spans="1:4">
      <c r="A28" s="16" t="s">
        <v>89</v>
      </c>
      <c r="B28" s="16" t="s">
        <v>79</v>
      </c>
      <c r="C28" s="19">
        <v>2409</v>
      </c>
      <c r="D28" s="72">
        <v>8.7670136110000005E-2</v>
      </c>
    </row>
    <row r="29" spans="1:4">
      <c r="A29" s="16" t="s">
        <v>89</v>
      </c>
      <c r="B29" s="16" t="s">
        <v>80</v>
      </c>
      <c r="C29" s="19">
        <v>2124</v>
      </c>
      <c r="D29" s="72">
        <v>7.7298202199999999E-2</v>
      </c>
    </row>
    <row r="30" spans="1:4">
      <c r="A30" s="16" t="s">
        <v>89</v>
      </c>
      <c r="B30" s="16" t="s">
        <v>58</v>
      </c>
      <c r="C30" s="19">
        <v>2166</v>
      </c>
      <c r="D30" s="72">
        <v>7.8826697720000005E-2</v>
      </c>
    </row>
    <row r="31" spans="1:4">
      <c r="A31" s="16" t="s">
        <v>89</v>
      </c>
      <c r="B31" s="16" t="s">
        <v>81</v>
      </c>
      <c r="C31" s="19">
        <v>2101</v>
      </c>
      <c r="D31" s="72">
        <v>7.6461168940000004E-2</v>
      </c>
    </row>
    <row r="32" spans="1:4">
      <c r="A32" s="16" t="s">
        <v>89</v>
      </c>
      <c r="B32" s="16" t="s">
        <v>82</v>
      </c>
      <c r="C32" s="19">
        <v>2281</v>
      </c>
      <c r="D32" s="72">
        <v>8.3011864039999994E-2</v>
      </c>
    </row>
    <row r="33" spans="1:4">
      <c r="A33" s="16" t="s">
        <v>89</v>
      </c>
      <c r="B33" s="16" t="s">
        <v>83</v>
      </c>
      <c r="C33" s="19">
        <v>2304</v>
      </c>
      <c r="D33" s="72">
        <v>8.3848897300000003E-2</v>
      </c>
    </row>
    <row r="34" spans="1:4">
      <c r="A34" s="16" t="s">
        <v>89</v>
      </c>
      <c r="B34" s="16" t="s">
        <v>84</v>
      </c>
      <c r="C34" s="19">
        <v>2398</v>
      </c>
      <c r="D34" s="72">
        <v>8.7269815850000002E-2</v>
      </c>
    </row>
    <row r="35" spans="1:4">
      <c r="A35" s="16" t="s">
        <v>89</v>
      </c>
      <c r="B35" s="16" t="s">
        <v>85</v>
      </c>
      <c r="C35" s="19">
        <v>2297</v>
      </c>
      <c r="D35" s="72">
        <v>8.3594148049999997E-2</v>
      </c>
    </row>
    <row r="36" spans="1:4">
      <c r="A36" s="16" t="s">
        <v>89</v>
      </c>
      <c r="B36" s="16" t="s">
        <v>86</v>
      </c>
      <c r="C36" s="19">
        <v>2253</v>
      </c>
      <c r="D36" s="72">
        <v>8.1992867019999999E-2</v>
      </c>
    </row>
    <row r="37" spans="1:4">
      <c r="A37" s="16" t="s">
        <v>89</v>
      </c>
      <c r="B37" s="16" t="s">
        <v>87</v>
      </c>
      <c r="C37" s="19">
        <v>2378</v>
      </c>
      <c r="D37" s="72">
        <v>8.6541960840000001E-2</v>
      </c>
    </row>
    <row r="38" spans="1:4">
      <c r="A38" s="16" t="s">
        <v>90</v>
      </c>
      <c r="B38" s="16" t="s">
        <v>77</v>
      </c>
      <c r="C38" s="16">
        <v>823</v>
      </c>
      <c r="D38" s="72">
        <v>0.10309407491</v>
      </c>
    </row>
    <row r="39" spans="1:4">
      <c r="A39" s="16" t="s">
        <v>90</v>
      </c>
      <c r="B39" s="16" t="s">
        <v>78</v>
      </c>
      <c r="C39" s="16">
        <v>772</v>
      </c>
      <c r="D39" s="72">
        <v>9.6705499190000002E-2</v>
      </c>
    </row>
    <row r="40" spans="1:4">
      <c r="A40" s="16" t="s">
        <v>90</v>
      </c>
      <c r="B40" s="16" t="s">
        <v>79</v>
      </c>
      <c r="C40" s="16">
        <v>785</v>
      </c>
      <c r="D40" s="72">
        <v>9.8333959659999998E-2</v>
      </c>
    </row>
    <row r="41" spans="1:4">
      <c r="A41" s="16" t="s">
        <v>90</v>
      </c>
      <c r="B41" s="16" t="s">
        <v>80</v>
      </c>
      <c r="C41" s="16">
        <v>753</v>
      </c>
      <c r="D41" s="72">
        <v>9.4325441560000001E-2</v>
      </c>
    </row>
    <row r="42" spans="1:4">
      <c r="A42" s="16" t="s">
        <v>90</v>
      </c>
      <c r="B42" s="16" t="s">
        <v>58</v>
      </c>
      <c r="C42" s="16">
        <v>734</v>
      </c>
      <c r="D42" s="72">
        <v>9.194538394E-2</v>
      </c>
    </row>
    <row r="43" spans="1:4">
      <c r="A43" s="16" t="s">
        <v>90</v>
      </c>
      <c r="B43" s="16" t="s">
        <v>81</v>
      </c>
      <c r="C43" s="16">
        <v>646</v>
      </c>
      <c r="D43" s="72">
        <v>8.0921959160000001E-2</v>
      </c>
    </row>
    <row r="44" spans="1:4">
      <c r="A44" s="16" t="s">
        <v>90</v>
      </c>
      <c r="B44" s="16" t="s">
        <v>82</v>
      </c>
      <c r="C44" s="16">
        <v>658</v>
      </c>
      <c r="D44" s="72">
        <v>8.2425153449999997E-2</v>
      </c>
    </row>
    <row r="45" spans="1:4">
      <c r="A45" s="16" t="s">
        <v>90</v>
      </c>
      <c r="B45" s="16" t="s">
        <v>83</v>
      </c>
      <c r="C45" s="16">
        <v>570</v>
      </c>
      <c r="D45" s="72">
        <v>7.1401728669999998E-2</v>
      </c>
    </row>
    <row r="46" spans="1:4">
      <c r="A46" s="16" t="s">
        <v>90</v>
      </c>
      <c r="B46" s="16" t="s">
        <v>84</v>
      </c>
      <c r="C46" s="16">
        <v>604</v>
      </c>
      <c r="D46" s="72">
        <v>7.5660779159999997E-2</v>
      </c>
    </row>
    <row r="47" spans="1:4">
      <c r="A47" s="16" t="s">
        <v>90</v>
      </c>
      <c r="B47" s="16" t="s">
        <v>85</v>
      </c>
      <c r="C47" s="16">
        <v>588</v>
      </c>
      <c r="D47" s="72">
        <v>7.3656520109999998E-2</v>
      </c>
    </row>
    <row r="48" spans="1:4">
      <c r="A48" s="16" t="s">
        <v>90</v>
      </c>
      <c r="B48" s="16" t="s">
        <v>86</v>
      </c>
      <c r="C48" s="16">
        <v>522</v>
      </c>
      <c r="D48" s="72">
        <v>6.5388951520000002E-2</v>
      </c>
    </row>
    <row r="49" spans="1:4">
      <c r="A49" s="16" t="s">
        <v>90</v>
      </c>
      <c r="B49" s="16" t="s">
        <v>87</v>
      </c>
      <c r="C49" s="16">
        <v>528</v>
      </c>
      <c r="D49" s="72">
        <v>6.6140548669999993E-2</v>
      </c>
    </row>
    <row r="50" spans="1:4">
      <c r="A50" s="16" t="s">
        <v>91</v>
      </c>
      <c r="B50" s="16" t="s">
        <v>77</v>
      </c>
      <c r="C50" s="19">
        <v>6979322</v>
      </c>
      <c r="D50" s="72">
        <v>8.1426893629999997E-2</v>
      </c>
    </row>
    <row r="51" spans="1:4">
      <c r="A51" s="16" t="s">
        <v>91</v>
      </c>
      <c r="B51" s="16" t="s">
        <v>78</v>
      </c>
      <c r="C51" s="19">
        <v>6511697</v>
      </c>
      <c r="D51" s="72">
        <v>7.5971170120000001E-2</v>
      </c>
    </row>
    <row r="52" spans="1:4">
      <c r="A52" s="16" t="s">
        <v>91</v>
      </c>
      <c r="B52" s="16" t="s">
        <v>79</v>
      </c>
      <c r="C52" s="19">
        <v>7147368</v>
      </c>
      <c r="D52" s="72">
        <v>8.3387465699999996E-2</v>
      </c>
    </row>
    <row r="53" spans="1:4">
      <c r="A53" s="16" t="s">
        <v>91</v>
      </c>
      <c r="B53" s="16" t="s">
        <v>80</v>
      </c>
      <c r="C53" s="19">
        <v>6850733</v>
      </c>
      <c r="D53" s="72">
        <v>7.9926661539999999E-2</v>
      </c>
    </row>
    <row r="54" spans="1:4">
      <c r="A54" s="16" t="s">
        <v>91</v>
      </c>
      <c r="B54" s="16" t="s">
        <v>58</v>
      </c>
      <c r="C54" s="19">
        <v>7175367</v>
      </c>
      <c r="D54" s="72">
        <v>8.3714126599999994E-2</v>
      </c>
    </row>
    <row r="55" spans="1:4">
      <c r="A55" s="16" t="s">
        <v>91</v>
      </c>
      <c r="B55" s="16" t="s">
        <v>81</v>
      </c>
      <c r="C55" s="19">
        <v>7122586</v>
      </c>
      <c r="D55" s="72">
        <v>8.3098337150000007E-2</v>
      </c>
    </row>
    <row r="56" spans="1:4">
      <c r="A56" s="16" t="s">
        <v>91</v>
      </c>
      <c r="B56" s="16" t="s">
        <v>82</v>
      </c>
      <c r="C56" s="19">
        <v>7527284</v>
      </c>
      <c r="D56" s="72">
        <v>8.7819899069999999E-2</v>
      </c>
    </row>
    <row r="57" spans="1:4">
      <c r="A57" s="16" t="s">
        <v>91</v>
      </c>
      <c r="B57" s="16" t="s">
        <v>83</v>
      </c>
      <c r="C57" s="19">
        <v>7624626</v>
      </c>
      <c r="D57" s="72">
        <v>8.8955576240000001E-2</v>
      </c>
    </row>
    <row r="58" spans="1:4">
      <c r="A58" s="16" t="s">
        <v>91</v>
      </c>
      <c r="B58" s="16" t="s">
        <v>84</v>
      </c>
      <c r="C58" s="19">
        <v>7440659</v>
      </c>
      <c r="D58" s="72">
        <v>8.680925582E-2</v>
      </c>
    </row>
    <row r="59" spans="1:4">
      <c r="A59" s="16" t="s">
        <v>91</v>
      </c>
      <c r="B59" s="16" t="s">
        <v>85</v>
      </c>
      <c r="C59" s="19">
        <v>7293822</v>
      </c>
      <c r="D59" s="72">
        <v>8.5096126549999998E-2</v>
      </c>
    </row>
    <row r="60" spans="1:4">
      <c r="A60" s="16" t="s">
        <v>91</v>
      </c>
      <c r="B60" s="16" t="s">
        <v>86</v>
      </c>
      <c r="C60" s="19">
        <v>6884173</v>
      </c>
      <c r="D60" s="72">
        <v>8.031680192E-2</v>
      </c>
    </row>
    <row r="61" spans="1:4">
      <c r="A61" s="16" t="s">
        <v>91</v>
      </c>
      <c r="B61" s="16" t="s">
        <v>87</v>
      </c>
      <c r="C61" s="19">
        <v>7155101</v>
      </c>
      <c r="D61" s="72">
        <v>8.3477685659999995E-2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One Proportion</vt:lpstr>
      <vt:lpstr>Two Proportions -- Baseball</vt:lpstr>
      <vt:lpstr>Base Chi^2 Test of Independ</vt:lpstr>
      <vt:lpstr>Basket Chi^2 Test of Independ</vt:lpstr>
      <vt:lpstr>Birth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kyle tolliver</cp:lastModifiedBy>
  <dcterms:modified xsi:type="dcterms:W3CDTF">2020-06-19T07:47:58Z</dcterms:modified>
</cp:coreProperties>
</file>